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מחלקת מכרזים\מכרזים\"/>
    </mc:Choice>
  </mc:AlternateContent>
  <bookViews>
    <workbookView xWindow="480" yWindow="255" windowWidth="18240" windowHeight="11190" firstSheet="4" activeTab="4"/>
  </bookViews>
  <sheets>
    <sheet name="פורמט" sheetId="1" state="hidden" r:id="rId1"/>
    <sheet name="נב&quot;מ" sheetId="4" state="hidden" r:id="rId2"/>
    <sheet name="הגנה''צ" sheetId="11" state="hidden" r:id="rId3"/>
    <sheet name="שו&quot;ט" sheetId="6" state="hidden" r:id="rId4"/>
    <sheet name="סה&quot;כ" sheetId="9" r:id="rId5"/>
  </sheets>
  <definedNames>
    <definedName name="_xlnm.Print_Area" localSheetId="2">'הגנה''''צ'!$A$1:$P$46</definedName>
    <definedName name="_xlnm.Print_Area" localSheetId="1">'נב"מ'!$A$1:$P$46</definedName>
    <definedName name="_xlnm.Print_Area" localSheetId="4">'סה"כ'!$A$1:$P$46</definedName>
    <definedName name="_xlnm.Print_Area" localSheetId="0">פורמט!$A$1:$P$46</definedName>
    <definedName name="_xlnm.Print_Area" localSheetId="3">'שו"ט'!$A$1:$P$46</definedName>
    <definedName name="_xlnm.Print_Titles" localSheetId="4">'סה"כ'!$2:$2</definedName>
    <definedName name="_xlnm.Print_Titles" localSheetId="0">פורמט!$2:$2</definedName>
  </definedNames>
  <calcPr calcId="162913"/>
</workbook>
</file>

<file path=xl/calcChain.xml><?xml version="1.0" encoding="utf-8"?>
<calcChain xmlns="http://schemas.openxmlformats.org/spreadsheetml/2006/main">
  <c r="I45" i="9" l="1"/>
  <c r="I44" i="9"/>
  <c r="I43" i="9"/>
  <c r="I41" i="9"/>
  <c r="I40" i="9"/>
  <c r="H40" i="9"/>
  <c r="I34" i="9"/>
  <c r="I36" i="9" s="1"/>
  <c r="I38" i="9" s="1"/>
  <c r="I35" i="9"/>
  <c r="I33" i="9"/>
  <c r="G34" i="9"/>
  <c r="G35" i="9"/>
  <c r="G33" i="9"/>
  <c r="G7" i="9"/>
  <c r="G8" i="9"/>
  <c r="G9" i="9"/>
  <c r="G10" i="9"/>
  <c r="I10" i="9" s="1"/>
  <c r="G11" i="9"/>
  <c r="G12" i="9"/>
  <c r="G13" i="9"/>
  <c r="G14" i="9"/>
  <c r="I14" i="9" s="1"/>
  <c r="G15" i="9"/>
  <c r="G16" i="9"/>
  <c r="G17" i="9"/>
  <c r="G18" i="9"/>
  <c r="I18" i="9" s="1"/>
  <c r="G19" i="9"/>
  <c r="G20" i="9"/>
  <c r="G21" i="9"/>
  <c r="G22" i="9"/>
  <c r="I22" i="9" s="1"/>
  <c r="G23" i="9"/>
  <c r="G24" i="9"/>
  <c r="G25" i="9"/>
  <c r="G26" i="9"/>
  <c r="I26" i="9" s="1"/>
  <c r="G27" i="9"/>
  <c r="G6" i="9"/>
  <c r="I6" i="9" s="1"/>
  <c r="I40" i="6"/>
  <c r="I41" i="6" s="1"/>
  <c r="I43" i="6" s="1"/>
  <c r="I35" i="6"/>
  <c r="I34" i="6"/>
  <c r="I33" i="6"/>
  <c r="I36" i="6" s="1"/>
  <c r="I38" i="6" s="1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I40" i="11"/>
  <c r="I41" i="11" s="1"/>
  <c r="I43" i="11" s="1"/>
  <c r="I35" i="11"/>
  <c r="I34" i="11"/>
  <c r="I33" i="11"/>
  <c r="I36" i="11" s="1"/>
  <c r="I38" i="11" s="1"/>
  <c r="I44" i="11" s="1"/>
  <c r="I27" i="11"/>
  <c r="I26" i="11"/>
  <c r="I25" i="11"/>
  <c r="I24" i="11"/>
  <c r="I23" i="11"/>
  <c r="I22" i="11"/>
  <c r="I21" i="11"/>
  <c r="I20" i="11"/>
  <c r="I19" i="11"/>
  <c r="I18" i="11"/>
  <c r="I17" i="11"/>
  <c r="I16" i="11"/>
  <c r="I15" i="11"/>
  <c r="I14" i="11"/>
  <c r="I13" i="11"/>
  <c r="I12" i="11"/>
  <c r="I11" i="11"/>
  <c r="I10" i="11"/>
  <c r="I9" i="11"/>
  <c r="I8" i="11"/>
  <c r="I7" i="11"/>
  <c r="I6" i="11"/>
  <c r="I40" i="4"/>
  <c r="I41" i="4" s="1"/>
  <c r="I43" i="4" s="1"/>
  <c r="I35" i="4"/>
  <c r="I34" i="4"/>
  <c r="I33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41" i="1"/>
  <c r="I43" i="1" s="1"/>
  <c r="I44" i="1" s="1"/>
  <c r="I45" i="1" s="1"/>
  <c r="I40" i="1"/>
  <c r="I38" i="1"/>
  <c r="I36" i="1"/>
  <c r="I34" i="1"/>
  <c r="I35" i="1"/>
  <c r="I33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28" i="1" s="1"/>
  <c r="I30" i="1" s="1"/>
  <c r="I7" i="1"/>
  <c r="I6" i="1"/>
  <c r="I7" i="9"/>
  <c r="I8" i="9"/>
  <c r="I9" i="9"/>
  <c r="I11" i="9"/>
  <c r="I12" i="9"/>
  <c r="I13" i="9"/>
  <c r="I15" i="9"/>
  <c r="I16" i="9"/>
  <c r="I17" i="9"/>
  <c r="I19" i="9"/>
  <c r="I20" i="9"/>
  <c r="I21" i="9"/>
  <c r="I23" i="9"/>
  <c r="I24" i="9"/>
  <c r="I25" i="9"/>
  <c r="I27" i="9"/>
  <c r="I44" i="6" l="1"/>
  <c r="I28" i="6"/>
  <c r="I30" i="6" s="1"/>
  <c r="I45" i="6" s="1"/>
  <c r="I46" i="6" s="1"/>
  <c r="O1" i="6" s="1"/>
  <c r="I28" i="11"/>
  <c r="I30" i="11" s="1"/>
  <c r="I45" i="11" s="1"/>
  <c r="I46" i="11" s="1"/>
  <c r="O1" i="11" s="1"/>
  <c r="I28" i="4"/>
  <c r="I30" i="4" s="1"/>
  <c r="I36" i="4"/>
  <c r="I38" i="4" s="1"/>
  <c r="I44" i="4" s="1"/>
  <c r="I46" i="1"/>
  <c r="O1" i="1" s="1"/>
  <c r="I45" i="4" l="1"/>
  <c r="I46" i="4" s="1"/>
  <c r="O1" i="4" s="1"/>
  <c r="I28" i="9" l="1"/>
  <c r="I30" i="9" l="1"/>
  <c r="I46" i="9" l="1"/>
  <c r="O1" i="9" s="1"/>
</calcChain>
</file>

<file path=xl/sharedStrings.xml><?xml version="1.0" encoding="utf-8"?>
<sst xmlns="http://schemas.openxmlformats.org/spreadsheetml/2006/main" count="863" uniqueCount="111">
  <si>
    <t>ספ'</t>
  </si>
  <si>
    <t>יחידה</t>
  </si>
  <si>
    <t>כמות</t>
  </si>
  <si>
    <t>סה"כ, כולל מע"מ</t>
  </si>
  <si>
    <t>סה"כ, לפני מע"מ</t>
  </si>
  <si>
    <t>סה"כ פרק 01</t>
  </si>
  <si>
    <t>קומפלט</t>
  </si>
  <si>
    <t>%</t>
  </si>
  <si>
    <t>סה"כ פרק 01, לאחר מתן הנחה</t>
  </si>
  <si>
    <t>אחוז הנחה פרק 01</t>
  </si>
  <si>
    <t>1</t>
  </si>
  <si>
    <t>בית דגן</t>
  </si>
  <si>
    <t>דור</t>
  </si>
  <si>
    <t>גינוסר</t>
  </si>
  <si>
    <t>חדרה</t>
  </si>
  <si>
    <t>מעבדות</t>
  </si>
  <si>
    <t>הקומפרסור</t>
  </si>
  <si>
    <t>יצרן</t>
  </si>
  <si>
    <t>דגם</t>
  </si>
  <si>
    <t>מס' יצרן</t>
  </si>
  <si>
    <t>שנת ייצור</t>
  </si>
  <si>
    <r>
      <t xml:space="preserve"> נפח     </t>
    </r>
    <r>
      <rPr>
        <b/>
        <sz val="11"/>
        <color rgb="FF00B050"/>
        <rFont val="Arial"/>
        <family val="2"/>
        <scheme val="minor"/>
      </rPr>
      <t>[ליטר]</t>
    </r>
  </si>
  <si>
    <r>
      <t xml:space="preserve">עובי מעטפת </t>
    </r>
    <r>
      <rPr>
        <b/>
        <sz val="11"/>
        <color rgb="FF00B050"/>
        <rFont val="Arial"/>
        <family val="2"/>
        <scheme val="minor"/>
      </rPr>
      <t>[מ"מ]</t>
    </r>
  </si>
  <si>
    <r>
      <t xml:space="preserve">עובי כיפות </t>
    </r>
    <r>
      <rPr>
        <b/>
        <sz val="11"/>
        <color rgb="FF00B050"/>
        <rFont val="Arial"/>
        <family val="2"/>
        <scheme val="minor"/>
      </rPr>
      <t>[מ"מ]</t>
    </r>
  </si>
  <si>
    <r>
      <t xml:space="preserve">לחץ תכן </t>
    </r>
    <r>
      <rPr>
        <b/>
        <sz val="11"/>
        <color rgb="FF00B050"/>
        <rFont val="Arial"/>
        <family val="2"/>
        <scheme val="minor"/>
      </rPr>
      <t>[atm]</t>
    </r>
  </si>
  <si>
    <r>
      <t xml:space="preserve">הספק </t>
    </r>
    <r>
      <rPr>
        <b/>
        <sz val="11"/>
        <color rgb="FF00B050"/>
        <rFont val="Arial"/>
        <family val="2"/>
        <scheme val="minor"/>
      </rPr>
      <t>[כ"ס]</t>
    </r>
  </si>
  <si>
    <t>מיקום</t>
  </si>
  <si>
    <t>אתר</t>
  </si>
  <si>
    <t>פירוט</t>
  </si>
  <si>
    <t>OHOLIAB</t>
  </si>
  <si>
    <t>אופקי</t>
  </si>
  <si>
    <t>AIRCOM</t>
  </si>
  <si>
    <t>אסולין</t>
  </si>
  <si>
    <t>OH-50</t>
  </si>
  <si>
    <t>מחסן</t>
  </si>
  <si>
    <t>FINI</t>
  </si>
  <si>
    <t>TIGER</t>
  </si>
  <si>
    <t>חוות צריפין</t>
  </si>
  <si>
    <t>סככת טרקטור</t>
  </si>
  <si>
    <t>מו"פ לכיש</t>
  </si>
  <si>
    <t>טכנו אם</t>
  </si>
  <si>
    <t>N.B 851</t>
  </si>
  <si>
    <t>תחנת הסגר</t>
  </si>
  <si>
    <t>S.F 2500</t>
  </si>
  <si>
    <t>130037/1</t>
  </si>
  <si>
    <t>בית מלאכה</t>
  </si>
  <si>
    <t>V.A 65</t>
  </si>
  <si>
    <t>חדר מכונות</t>
  </si>
  <si>
    <t>APEX</t>
  </si>
  <si>
    <t>C813</t>
  </si>
  <si>
    <t>0000163</t>
  </si>
  <si>
    <t>חדר גזים</t>
  </si>
  <si>
    <t>בנימינוביץ</t>
  </si>
  <si>
    <t>B.S 25</t>
  </si>
  <si>
    <t>אשדוד</t>
  </si>
  <si>
    <t>DAP-5</t>
  </si>
  <si>
    <t>משק, נגריה</t>
  </si>
  <si>
    <t>Atlas Copco</t>
  </si>
  <si>
    <t>LZ-20</t>
  </si>
  <si>
    <t>ITR1155608</t>
  </si>
  <si>
    <t>LF-10</t>
  </si>
  <si>
    <t>ITR0972924</t>
  </si>
  <si>
    <t>RENNER</t>
  </si>
  <si>
    <t>SL-I</t>
  </si>
  <si>
    <t>פו''ט</t>
  </si>
  <si>
    <t>BS-5169</t>
  </si>
  <si>
    <t>GVS-40</t>
  </si>
  <si>
    <t>FRG002435</t>
  </si>
  <si>
    <t>GVS-16</t>
  </si>
  <si>
    <t>FRG002884</t>
  </si>
  <si>
    <t>פו"ט</t>
  </si>
  <si>
    <r>
      <t>עלות</t>
    </r>
    <r>
      <rPr>
        <b/>
        <sz val="11"/>
        <color rgb="FF00B050"/>
        <rFont val="Arial"/>
        <family val="2"/>
        <scheme val="minor"/>
      </rPr>
      <t xml:space="preserve"> [₪]</t>
    </r>
  </si>
  <si>
    <t>בריכה</t>
  </si>
  <si>
    <t>סככת טרקטורים</t>
  </si>
  <si>
    <t>תחום א"מ</t>
  </si>
  <si>
    <t>NEWCO</t>
  </si>
  <si>
    <t>N2.8-100C-2MK</t>
  </si>
  <si>
    <t>פרק 01 - אחזקה שנתית</t>
  </si>
  <si>
    <t>מסגריה</t>
  </si>
  <si>
    <t>נמל אשדוד</t>
  </si>
  <si>
    <t>ש"ע</t>
  </si>
  <si>
    <t>קריאה דחופה</t>
  </si>
  <si>
    <t>תת-פרק 2.1 - קריאת שירות</t>
  </si>
  <si>
    <t>ש"ע טכנאי בכיר</t>
  </si>
  <si>
    <t>ש"ע טכנאי זוטר</t>
  </si>
  <si>
    <t>2.1.1</t>
  </si>
  <si>
    <t>2.1.2</t>
  </si>
  <si>
    <t>2.1.3</t>
  </si>
  <si>
    <t>סה"כ תת-פרק 2.1</t>
  </si>
  <si>
    <t>% הנחה תת-פרק 2.1</t>
  </si>
  <si>
    <t>סה"כ תת-פרק 2.1, לאחר מתן הנחנה</t>
  </si>
  <si>
    <t>2.2</t>
  </si>
  <si>
    <t>תת-פרק 2.2 - חומרים ופרויקטים</t>
  </si>
  <si>
    <t>סך עלות הרכש</t>
  </si>
  <si>
    <t>2.2.1</t>
  </si>
  <si>
    <t>סה"כ תת-פרק 2.2</t>
  </si>
  <si>
    <t>% "רווח קבלני" תת-פרק 2.2</t>
  </si>
  <si>
    <t>סה"כ תת-פרק 2.2, לאחר קביעת % "רווח קבלני"</t>
  </si>
  <si>
    <t>סה"כ פרק 02, לאחר מתן % הנחה ו- % רווח קבלני</t>
  </si>
  <si>
    <t>נתונים טכניים</t>
  </si>
  <si>
    <r>
      <t xml:space="preserve">מחיר </t>
    </r>
    <r>
      <rPr>
        <b/>
        <sz val="11"/>
        <color rgb="FF00B050"/>
        <rFont val="Arial"/>
        <family val="2"/>
        <scheme val="minor"/>
      </rPr>
      <t>[₪]</t>
    </r>
  </si>
  <si>
    <t>180</t>
  </si>
  <si>
    <t>120</t>
  </si>
  <si>
    <t>200</t>
  </si>
  <si>
    <t>10</t>
  </si>
  <si>
    <t>5</t>
  </si>
  <si>
    <t>15</t>
  </si>
  <si>
    <t>2</t>
  </si>
  <si>
    <t>פרק 02 - אחזקת שבר ופרויקטים</t>
  </si>
  <si>
    <t>קומפרסורים / משאבות וואקום - מכרז 8/2023 - כתב כמויות</t>
  </si>
  <si>
    <t>קומפרסורים / משאבות וואקום - מכרז8/2023 - כתב כמויות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</si>
</sst>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0.0"/>
  </numFmts>
  <fonts count="11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5"/>
      <color rgb="FFFF0000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1"/>
      <color rgb="FF00B050"/>
      <name val="Arial"/>
      <family val="2"/>
      <scheme val="minor"/>
    </font>
    <font>
      <b/>
      <sz val="13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66FFFF"/>
        <bgColor indexed="64"/>
      </patternFill>
    </fill>
  </fills>
  <borders count="62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ck">
        <color auto="1"/>
      </left>
      <right style="thin">
        <color indexed="64"/>
      </right>
      <top style="thick">
        <color auto="1"/>
      </top>
      <bottom/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ck">
        <color auto="1"/>
      </left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Dashed">
        <color auto="1"/>
      </top>
      <bottom style="thin">
        <color indexed="64"/>
      </bottom>
      <diagonal/>
    </border>
    <border>
      <left style="thin">
        <color indexed="64"/>
      </left>
      <right/>
      <top style="mediumDashed">
        <color auto="1"/>
      </top>
      <bottom style="thin">
        <color indexed="64"/>
      </bottom>
      <diagonal/>
    </border>
    <border>
      <left style="thick">
        <color auto="1"/>
      </left>
      <right/>
      <top style="mediumDashed">
        <color auto="1"/>
      </top>
      <bottom style="thin">
        <color auto="1"/>
      </bottom>
      <diagonal/>
    </border>
    <border>
      <left style="thin">
        <color indexed="64"/>
      </left>
      <right style="thick">
        <color auto="1"/>
      </right>
      <top/>
      <bottom style="thick">
        <color indexed="64"/>
      </bottom>
      <diagonal/>
    </border>
    <border>
      <left style="thin">
        <color indexed="64"/>
      </left>
      <right style="thick">
        <color auto="1"/>
      </right>
      <top style="mediumDashed">
        <color auto="1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 style="mediumDashed">
        <color auto="1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mediumDashed">
        <color auto="1"/>
      </bottom>
      <diagonal/>
    </border>
    <border>
      <left style="thin">
        <color auto="1"/>
      </left>
      <right style="thin">
        <color auto="1"/>
      </right>
      <top/>
      <bottom style="mediumDashed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9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0" borderId="0" xfId="0" applyFont="1"/>
    <xf numFmtId="0" fontId="6" fillId="0" borderId="0" xfId="0" applyFont="1"/>
    <xf numFmtId="0" fontId="6" fillId="0" borderId="14" xfId="0" applyFont="1" applyBorder="1" applyAlignment="1">
      <alignment horizontal="center"/>
    </xf>
    <xf numFmtId="49" fontId="6" fillId="0" borderId="19" xfId="0" applyNumberFormat="1" applyFont="1" applyBorder="1"/>
    <xf numFmtId="49" fontId="6" fillId="0" borderId="8" xfId="0" applyNumberFormat="1" applyFont="1" applyBorder="1" applyAlignment="1">
      <alignment horizontal="center"/>
    </xf>
    <xf numFmtId="3" fontId="6" fillId="0" borderId="19" xfId="0" applyNumberFormat="1" applyFont="1" applyBorder="1" applyAlignment="1">
      <alignment horizontal="center"/>
    </xf>
    <xf numFmtId="49" fontId="6" fillId="0" borderId="0" xfId="0" applyNumberFormat="1" applyFont="1"/>
    <xf numFmtId="0" fontId="6" fillId="0" borderId="0" xfId="0" applyFont="1" applyAlignment="1">
      <alignment horizontal="center"/>
    </xf>
    <xf numFmtId="3" fontId="6" fillId="0" borderId="0" xfId="1" applyNumberFormat="1" applyFont="1" applyAlignment="1">
      <alignment horizontal="center" vertical="center"/>
    </xf>
    <xf numFmtId="0" fontId="3" fillId="3" borderId="11" xfId="0" applyFont="1" applyFill="1" applyBorder="1"/>
    <xf numFmtId="3" fontId="3" fillId="3" borderId="10" xfId="1" applyNumberFormat="1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8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/>
    </xf>
    <xf numFmtId="0" fontId="0" fillId="4" borderId="21" xfId="0" applyFill="1" applyBorder="1" applyAlignment="1">
      <alignment horizontal="center" vertical="center" readingOrder="2"/>
    </xf>
    <xf numFmtId="0" fontId="0" fillId="4" borderId="4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 readingOrder="2"/>
    </xf>
    <xf numFmtId="0" fontId="6" fillId="4" borderId="4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 readingOrder="2"/>
    </xf>
    <xf numFmtId="0" fontId="0" fillId="4" borderId="18" xfId="0" applyFill="1" applyBorder="1" applyAlignment="1">
      <alignment horizontal="center" vertical="center" readingOrder="2"/>
    </xf>
    <xf numFmtId="0" fontId="6" fillId="4" borderId="41" xfId="0" applyFont="1" applyFill="1" applyBorder="1" applyAlignment="1">
      <alignment horizontal="center" vertical="center"/>
    </xf>
    <xf numFmtId="0" fontId="0" fillId="4" borderId="41" xfId="0" applyFill="1" applyBorder="1" applyAlignment="1">
      <alignment horizontal="center"/>
    </xf>
    <xf numFmtId="0" fontId="0" fillId="4" borderId="41" xfId="0" applyFill="1" applyBorder="1" applyAlignment="1">
      <alignment horizontal="center" vertical="center"/>
    </xf>
    <xf numFmtId="0" fontId="0" fillId="4" borderId="42" xfId="0" applyFill="1" applyBorder="1" applyAlignment="1">
      <alignment horizontal="center" vertical="center" readingOrder="2"/>
    </xf>
    <xf numFmtId="164" fontId="6" fillId="0" borderId="7" xfId="0" applyNumberFormat="1" applyFont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6" fillId="0" borderId="0" xfId="0" applyNumberFormat="1" applyFont="1"/>
    <xf numFmtId="0" fontId="0" fillId="4" borderId="42" xfId="0" applyFill="1" applyBorder="1" applyAlignment="1">
      <alignment horizontal="center" vertical="center"/>
    </xf>
    <xf numFmtId="49" fontId="6" fillId="0" borderId="46" xfId="0" applyNumberFormat="1" applyFont="1" applyBorder="1"/>
    <xf numFmtId="0" fontId="2" fillId="2" borderId="48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3" fontId="2" fillId="0" borderId="22" xfId="1" applyNumberFormat="1" applyFont="1" applyBorder="1" applyAlignment="1">
      <alignment horizontal="center" vertical="center"/>
    </xf>
    <xf numFmtId="3" fontId="2" fillId="2" borderId="17" xfId="1" applyNumberFormat="1" applyFont="1" applyFill="1" applyBorder="1" applyAlignment="1">
      <alignment horizontal="center" vertical="center"/>
    </xf>
    <xf numFmtId="3" fontId="2" fillId="2" borderId="24" xfId="1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164" fontId="6" fillId="4" borderId="12" xfId="0" applyNumberFormat="1" applyFont="1" applyFill="1" applyBorder="1" applyAlignment="1">
      <alignment horizontal="center" vertical="center"/>
    </xf>
    <xf numFmtId="3" fontId="6" fillId="4" borderId="18" xfId="1" applyNumberFormat="1" applyFont="1" applyFill="1" applyBorder="1" applyAlignment="1">
      <alignment horizontal="center" vertical="center"/>
    </xf>
    <xf numFmtId="0" fontId="6" fillId="4" borderId="0" xfId="0" applyFont="1" applyFill="1" applyBorder="1"/>
    <xf numFmtId="164" fontId="6" fillId="4" borderId="53" xfId="0" applyNumberFormat="1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3" fontId="6" fillId="4" borderId="19" xfId="1" applyNumberFormat="1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/>
    </xf>
    <xf numFmtId="3" fontId="6" fillId="4" borderId="4" xfId="0" applyNumberFormat="1" applyFont="1" applyFill="1" applyBorder="1" applyAlignment="1">
      <alignment horizontal="center" vertical="center"/>
    </xf>
    <xf numFmtId="0" fontId="0" fillId="4" borderId="54" xfId="0" applyFill="1" applyBorder="1" applyAlignment="1">
      <alignment horizontal="center"/>
    </xf>
    <xf numFmtId="0" fontId="6" fillId="4" borderId="0" xfId="0" applyFont="1" applyFill="1" applyBorder="1" applyAlignment="1">
      <alignment vertical="center"/>
    </xf>
    <xf numFmtId="164" fontId="6" fillId="4" borderId="15" xfId="0" applyNumberFormat="1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3" fontId="6" fillId="4" borderId="21" xfId="1" applyNumberFormat="1" applyFont="1" applyFill="1" applyBorder="1" applyAlignment="1">
      <alignment horizontal="center" vertical="center"/>
    </xf>
    <xf numFmtId="2" fontId="6" fillId="4" borderId="43" xfId="0" applyNumberFormat="1" applyFont="1" applyFill="1" applyBorder="1" applyAlignment="1">
      <alignment horizontal="center" vertical="center"/>
    </xf>
    <xf numFmtId="3" fontId="6" fillId="4" borderId="42" xfId="1" applyNumberFormat="1" applyFont="1" applyFill="1" applyBorder="1" applyAlignment="1">
      <alignment horizontal="center" vertical="center"/>
    </xf>
    <xf numFmtId="0" fontId="0" fillId="4" borderId="55" xfId="0" applyFill="1" applyBorder="1" applyAlignment="1">
      <alignment horizontal="center"/>
    </xf>
    <xf numFmtId="2" fontId="6" fillId="4" borderId="12" xfId="0" applyNumberFormat="1" applyFont="1" applyFill="1" applyBorder="1" applyAlignment="1">
      <alignment horizontal="center" vertical="center"/>
    </xf>
    <xf numFmtId="2" fontId="6" fillId="4" borderId="15" xfId="0" applyNumberFormat="1" applyFont="1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 readingOrder="2"/>
    </xf>
    <xf numFmtId="0" fontId="0" fillId="4" borderId="39" xfId="0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6" fillId="0" borderId="3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0" fillId="4" borderId="21" xfId="0" applyFill="1" applyBorder="1"/>
    <xf numFmtId="0" fontId="0" fillId="4" borderId="18" xfId="0" applyFill="1" applyBorder="1"/>
    <xf numFmtId="0" fontId="0" fillId="4" borderId="42" xfId="0" applyFill="1" applyBorder="1"/>
    <xf numFmtId="0" fontId="0" fillId="4" borderId="19" xfId="0" applyFill="1" applyBorder="1"/>
    <xf numFmtId="0" fontId="0" fillId="4" borderId="14" xfId="0" applyFill="1" applyBorder="1" applyAlignment="1">
      <alignment horizontal="center" vertical="center" readingOrder="2"/>
    </xf>
    <xf numFmtId="0" fontId="6" fillId="0" borderId="4" xfId="0" applyFont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54" xfId="0" applyFont="1" applyFill="1" applyBorder="1" applyAlignment="1">
      <alignment horizontal="center" vertical="center"/>
    </xf>
    <xf numFmtId="0" fontId="6" fillId="4" borderId="55" xfId="0" applyFont="1" applyFill="1" applyBorder="1" applyAlignment="1">
      <alignment horizontal="center" vertical="center"/>
    </xf>
    <xf numFmtId="0" fontId="2" fillId="0" borderId="12" xfId="0" applyFont="1" applyBorder="1" applyAlignment="1"/>
    <xf numFmtId="0" fontId="2" fillId="0" borderId="20" xfId="0" applyFont="1" applyBorder="1" applyAlignment="1"/>
    <xf numFmtId="0" fontId="6" fillId="0" borderId="12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2" fillId="0" borderId="26" xfId="0" applyFont="1" applyBorder="1" applyAlignment="1"/>
    <xf numFmtId="0" fontId="2" fillId="0" borderId="27" xfId="0" applyFont="1" applyBorder="1" applyAlignment="1"/>
    <xf numFmtId="0" fontId="2" fillId="0" borderId="4" xfId="0" applyFont="1" applyBorder="1" applyAlignment="1"/>
    <xf numFmtId="0" fontId="6" fillId="0" borderId="4" xfId="0" applyFont="1" applyBorder="1" applyAlignment="1">
      <alignment vertical="center"/>
    </xf>
    <xf numFmtId="0" fontId="2" fillId="0" borderId="6" xfId="0" applyFont="1" applyBorder="1" applyAlignment="1"/>
    <xf numFmtId="0" fontId="2" fillId="0" borderId="18" xfId="0" applyFont="1" applyBorder="1" applyAlignment="1"/>
    <xf numFmtId="0" fontId="6" fillId="0" borderId="18" xfId="0" applyFont="1" applyBorder="1" applyAlignment="1">
      <alignment vertical="center"/>
    </xf>
    <xf numFmtId="0" fontId="2" fillId="0" borderId="24" xfId="0" applyFont="1" applyBorder="1" applyAlignment="1"/>
    <xf numFmtId="0" fontId="2" fillId="0" borderId="18" xfId="0" applyFont="1" applyBorder="1" applyAlignment="1">
      <alignment vertical="center"/>
    </xf>
    <xf numFmtId="0" fontId="7" fillId="5" borderId="4" xfId="0" applyFont="1" applyFill="1" applyBorder="1" applyAlignment="1">
      <alignment horizontal="center"/>
    </xf>
    <xf numFmtId="0" fontId="0" fillId="4" borderId="46" xfId="0" applyFill="1" applyBorder="1" applyAlignment="1">
      <alignment horizontal="center" vertical="center" readingOrder="2"/>
    </xf>
    <xf numFmtId="0" fontId="0" fillId="4" borderId="40" xfId="0" applyFill="1" applyBorder="1" applyAlignment="1">
      <alignment horizontal="center" vertical="center"/>
    </xf>
    <xf numFmtId="0" fontId="0" fillId="4" borderId="40" xfId="0" applyFill="1" applyBorder="1" applyAlignment="1">
      <alignment horizontal="center" vertical="center" readingOrder="2"/>
    </xf>
    <xf numFmtId="0" fontId="0" fillId="4" borderId="39" xfId="0" applyFill="1" applyBorder="1" applyAlignment="1">
      <alignment horizontal="center" vertical="center" readingOrder="2"/>
    </xf>
    <xf numFmtId="0" fontId="0" fillId="4" borderId="45" xfId="0" applyFill="1" applyBorder="1" applyAlignment="1">
      <alignment horizontal="center" vertical="center" readingOrder="2"/>
    </xf>
    <xf numFmtId="49" fontId="0" fillId="4" borderId="3" xfId="0" applyNumberFormat="1" applyFill="1" applyBorder="1" applyAlignment="1">
      <alignment horizontal="center"/>
    </xf>
    <xf numFmtId="0" fontId="0" fillId="4" borderId="50" xfId="0" applyFill="1" applyBorder="1" applyAlignment="1">
      <alignment horizontal="center" vertical="center" readingOrder="2"/>
    </xf>
    <xf numFmtId="0" fontId="0" fillId="4" borderId="45" xfId="0" applyFill="1" applyBorder="1" applyAlignment="1">
      <alignment horizontal="center" vertical="center"/>
    </xf>
    <xf numFmtId="0" fontId="2" fillId="0" borderId="3" xfId="0" applyFont="1" applyBorder="1" applyAlignment="1"/>
    <xf numFmtId="0" fontId="6" fillId="0" borderId="3" xfId="0" applyFont="1" applyBorder="1" applyAlignment="1">
      <alignment vertical="center"/>
    </xf>
    <xf numFmtId="0" fontId="2" fillId="0" borderId="5" xfId="0" applyFont="1" applyBorder="1" applyAlignment="1"/>
    <xf numFmtId="49" fontId="6" fillId="0" borderId="53" xfId="0" applyNumberFormat="1" applyFont="1" applyBorder="1"/>
    <xf numFmtId="1" fontId="3" fillId="3" borderId="9" xfId="0" applyNumberFormat="1" applyFont="1" applyFill="1" applyBorder="1" applyAlignment="1">
      <alignment horizontal="center"/>
    </xf>
    <xf numFmtId="0" fontId="3" fillId="3" borderId="10" xfId="0" applyFont="1" applyFill="1" applyBorder="1"/>
    <xf numFmtId="0" fontId="0" fillId="4" borderId="19" xfId="0" applyFill="1" applyBorder="1" applyAlignment="1">
      <alignment horizontal="center" vertical="center"/>
    </xf>
    <xf numFmtId="49" fontId="10" fillId="6" borderId="1" xfId="0" applyNumberFormat="1" applyFont="1" applyFill="1" applyBorder="1" applyAlignment="1">
      <alignment horizontal="center" vertical="center"/>
    </xf>
    <xf numFmtId="49" fontId="10" fillId="6" borderId="29" xfId="0" applyNumberFormat="1" applyFont="1" applyFill="1" applyBorder="1" applyAlignment="1">
      <alignment horizontal="center" vertical="center"/>
    </xf>
    <xf numFmtId="49" fontId="10" fillId="6" borderId="28" xfId="0" applyNumberFormat="1" applyFont="1" applyFill="1" applyBorder="1" applyAlignment="1">
      <alignment horizontal="center" vertical="center"/>
    </xf>
    <xf numFmtId="49" fontId="6" fillId="0" borderId="19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right"/>
    </xf>
    <xf numFmtId="49" fontId="2" fillId="0" borderId="57" xfId="0" applyNumberFormat="1" applyFont="1" applyBorder="1" applyAlignment="1">
      <alignment horizontal="right"/>
    </xf>
    <xf numFmtId="164" fontId="6" fillId="0" borderId="35" xfId="0" applyNumberFormat="1" applyFont="1" applyBorder="1" applyAlignment="1">
      <alignment horizontal="center"/>
    </xf>
    <xf numFmtId="49" fontId="6" fillId="0" borderId="35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49" fontId="6" fillId="0" borderId="50" xfId="0" applyNumberFormat="1" applyFont="1" applyBorder="1"/>
    <xf numFmtId="49" fontId="6" fillId="0" borderId="22" xfId="0" applyNumberFormat="1" applyFont="1" applyBorder="1"/>
    <xf numFmtId="49" fontId="10" fillId="6" borderId="3" xfId="0" applyNumberFormat="1" applyFont="1" applyFill="1" applyBorder="1" applyAlignment="1">
      <alignment horizontal="center" vertical="center"/>
    </xf>
    <xf numFmtId="49" fontId="10" fillId="6" borderId="20" xfId="0" applyNumberFormat="1" applyFont="1" applyFill="1" applyBorder="1" applyAlignment="1">
      <alignment horizontal="center" vertical="center"/>
    </xf>
    <xf numFmtId="49" fontId="10" fillId="6" borderId="13" xfId="0" applyNumberFormat="1" applyFont="1" applyFill="1" applyBorder="1" applyAlignment="1">
      <alignment horizontal="center" vertical="center"/>
    </xf>
    <xf numFmtId="0" fontId="2" fillId="0" borderId="30" xfId="0" applyFont="1" applyBorder="1" applyAlignment="1"/>
    <xf numFmtId="0" fontId="6" fillId="0" borderId="30" xfId="0" applyFont="1" applyBorder="1" applyAlignment="1">
      <alignment vertical="center"/>
    </xf>
    <xf numFmtId="0" fontId="2" fillId="0" borderId="31" xfId="0" applyFont="1" applyBorder="1" applyAlignment="1"/>
    <xf numFmtId="49" fontId="10" fillId="6" borderId="32" xfId="0" applyNumberFormat="1" applyFont="1" applyFill="1" applyBorder="1" applyAlignment="1">
      <alignment horizontal="center" vertical="center"/>
    </xf>
    <xf numFmtId="49" fontId="6" fillId="0" borderId="56" xfId="0" applyNumberFormat="1" applyFont="1" applyBorder="1"/>
    <xf numFmtId="49" fontId="10" fillId="6" borderId="30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/>
    </xf>
    <xf numFmtId="49" fontId="6" fillId="0" borderId="22" xfId="0" applyNumberFormat="1" applyFont="1" applyBorder="1" applyAlignment="1">
      <alignment horizontal="center"/>
    </xf>
    <xf numFmtId="3" fontId="6" fillId="4" borderId="22" xfId="1" applyNumberFormat="1" applyFont="1" applyFill="1" applyBorder="1" applyAlignment="1">
      <alignment horizontal="center" vertical="center"/>
    </xf>
    <xf numFmtId="3" fontId="6" fillId="4" borderId="45" xfId="1" applyNumberFormat="1" applyFont="1" applyFill="1" applyBorder="1" applyAlignment="1">
      <alignment horizontal="center" vertical="center"/>
    </xf>
    <xf numFmtId="3" fontId="6" fillId="4" borderId="46" xfId="1" applyNumberFormat="1" applyFont="1" applyFill="1" applyBorder="1" applyAlignment="1">
      <alignment horizontal="center" vertical="center"/>
    </xf>
    <xf numFmtId="3" fontId="6" fillId="4" borderId="60" xfId="1" applyNumberFormat="1" applyFont="1" applyFill="1" applyBorder="1" applyAlignment="1">
      <alignment horizontal="center" vertical="center"/>
    </xf>
    <xf numFmtId="3" fontId="2" fillId="0" borderId="19" xfId="0" applyNumberFormat="1" applyFont="1" applyBorder="1" applyAlignment="1">
      <alignment horizontal="center"/>
    </xf>
    <xf numFmtId="49" fontId="7" fillId="5" borderId="8" xfId="0" applyNumberFormat="1" applyFont="1" applyFill="1" applyBorder="1" applyAlignment="1">
      <alignment horizontal="center"/>
    </xf>
    <xf numFmtId="3" fontId="2" fillId="4" borderId="18" xfId="1" applyNumberFormat="1" applyFont="1" applyFill="1" applyBorder="1" applyAlignment="1">
      <alignment horizontal="center" vertical="center"/>
    </xf>
    <xf numFmtId="3" fontId="2" fillId="0" borderId="49" xfId="0" applyNumberFormat="1" applyFont="1" applyBorder="1" applyAlignment="1">
      <alignment horizontal="center"/>
    </xf>
    <xf numFmtId="0" fontId="6" fillId="4" borderId="14" xfId="0" applyFont="1" applyFill="1" applyBorder="1" applyAlignment="1">
      <alignment horizontal="center" vertical="center"/>
    </xf>
    <xf numFmtId="0" fontId="6" fillId="4" borderId="61" xfId="0" applyFont="1" applyFill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/>
    </xf>
    <xf numFmtId="0" fontId="2" fillId="0" borderId="13" xfId="0" applyFont="1" applyBorder="1" applyAlignment="1"/>
    <xf numFmtId="0" fontId="6" fillId="0" borderId="13" xfId="0" applyFont="1" applyBorder="1" applyAlignment="1">
      <alignment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8" fillId="0" borderId="51" xfId="0" applyFont="1" applyBorder="1" applyAlignment="1">
      <alignment horizontal="center"/>
    </xf>
    <xf numFmtId="0" fontId="8" fillId="0" borderId="59" xfId="0" applyFont="1" applyBorder="1" applyAlignment="1">
      <alignment horizontal="center"/>
    </xf>
    <xf numFmtId="3" fontId="5" fillId="0" borderId="59" xfId="0" applyNumberFormat="1" applyFont="1" applyBorder="1" applyAlignment="1">
      <alignment horizontal="center"/>
    </xf>
    <xf numFmtId="0" fontId="5" fillId="0" borderId="59" xfId="0" applyFont="1" applyBorder="1" applyAlignment="1">
      <alignment horizontal="center"/>
    </xf>
    <xf numFmtId="3" fontId="2" fillId="2" borderId="58" xfId="1" applyNumberFormat="1" applyFont="1" applyFill="1" applyBorder="1" applyAlignment="1">
      <alignment horizontal="center" vertical="center" wrapText="1"/>
    </xf>
    <xf numFmtId="3" fontId="2" fillId="2" borderId="22" xfId="1" applyNumberFormat="1" applyFont="1" applyFill="1" applyBorder="1" applyAlignment="1">
      <alignment horizontal="center" vertical="center" wrapText="1"/>
    </xf>
    <xf numFmtId="3" fontId="2" fillId="2" borderId="38" xfId="1" applyNumberFormat="1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164" fontId="2" fillId="2" borderId="34" xfId="0" applyNumberFormat="1" applyFont="1" applyFill="1" applyBorder="1" applyAlignment="1">
      <alignment horizontal="center" vertical="center"/>
    </xf>
    <xf numFmtId="164" fontId="2" fillId="2" borderId="35" xfId="0" applyNumberFormat="1" applyFont="1" applyFill="1" applyBorder="1" applyAlignment="1">
      <alignment horizontal="center" vertical="center"/>
    </xf>
    <xf numFmtId="164" fontId="2" fillId="2" borderId="36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49" fontId="6" fillId="0" borderId="18" xfId="0" applyNumberFormat="1" applyFont="1" applyBorder="1" applyAlignment="1">
      <alignment horizontal="right" wrapText="1"/>
    </xf>
    <xf numFmtId="49" fontId="6" fillId="0" borderId="20" xfId="0" applyNumberFormat="1" applyFont="1" applyBorder="1" applyAlignment="1">
      <alignment horizontal="right" wrapText="1"/>
    </xf>
    <xf numFmtId="49" fontId="6" fillId="0" borderId="30" xfId="0" applyNumberFormat="1" applyFont="1" applyBorder="1" applyAlignment="1">
      <alignment horizontal="right" wrapText="1"/>
    </xf>
    <xf numFmtId="49" fontId="2" fillId="0" borderId="18" xfId="0" applyNumberFormat="1" applyFont="1" applyBorder="1" applyAlignment="1">
      <alignment horizontal="right"/>
    </xf>
    <xf numFmtId="49" fontId="2" fillId="0" borderId="20" xfId="0" applyNumberFormat="1" applyFont="1" applyBorder="1" applyAlignment="1">
      <alignment horizontal="right"/>
    </xf>
    <xf numFmtId="49" fontId="2" fillId="0" borderId="30" xfId="0" applyNumberFormat="1" applyFont="1" applyBorder="1" applyAlignment="1">
      <alignment horizontal="right"/>
    </xf>
    <xf numFmtId="49" fontId="2" fillId="0" borderId="18" xfId="0" applyNumberFormat="1" applyFont="1" applyBorder="1" applyAlignment="1">
      <alignment horizontal="right" readingOrder="2"/>
    </xf>
    <xf numFmtId="49" fontId="2" fillId="0" borderId="20" xfId="0" applyNumberFormat="1" applyFont="1" applyBorder="1" applyAlignment="1">
      <alignment horizontal="right" readingOrder="2"/>
    </xf>
    <xf numFmtId="49" fontId="2" fillId="0" borderId="30" xfId="0" applyNumberFormat="1" applyFont="1" applyBorder="1" applyAlignment="1">
      <alignment horizontal="right" readingOrder="2"/>
    </xf>
    <xf numFmtId="49" fontId="6" fillId="0" borderId="18" xfId="0" applyNumberFormat="1" applyFont="1" applyBorder="1" applyAlignment="1">
      <alignment horizontal="right"/>
    </xf>
    <xf numFmtId="49" fontId="6" fillId="0" borderId="20" xfId="0" applyNumberFormat="1" applyFont="1" applyBorder="1" applyAlignment="1">
      <alignment horizontal="right"/>
    </xf>
    <xf numFmtId="49" fontId="6" fillId="0" borderId="30" xfId="0" applyNumberFormat="1" applyFont="1" applyBorder="1" applyAlignment="1">
      <alignment horizontal="right"/>
    </xf>
    <xf numFmtId="49" fontId="2" fillId="0" borderId="21" xfId="0" applyNumberFormat="1" applyFont="1" applyBorder="1" applyAlignment="1">
      <alignment horizontal="right"/>
    </xf>
    <xf numFmtId="49" fontId="2" fillId="0" borderId="33" xfId="0" applyNumberFormat="1" applyFont="1" applyBorder="1" applyAlignment="1">
      <alignment horizontal="right"/>
    </xf>
    <xf numFmtId="49" fontId="2" fillId="0" borderId="47" xfId="0" applyNumberFormat="1" applyFont="1" applyBorder="1" applyAlignment="1">
      <alignment horizontal="right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3" fontId="5" fillId="0" borderId="10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C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showGridLines="0" rightToLeft="1" view="pageBreakPreview" zoomScaleNormal="100" zoomScaleSheetLayoutView="100" workbookViewId="0">
      <pane ySplit="4" topLeftCell="A23" activePane="bottomLeft" state="frozen"/>
      <selection pane="bottomLeft" sqref="A1:N1"/>
    </sheetView>
  </sheetViews>
  <sheetFormatPr defaultColWidth="9" defaultRowHeight="14.25" x14ac:dyDescent="0.2"/>
  <cols>
    <col min="1" max="1" width="4.875" style="34" bestFit="1" customWidth="1"/>
    <col min="2" max="2" width="8.375" style="4" bestFit="1" customWidth="1"/>
    <col min="3" max="3" width="12.125" style="4" bestFit="1" customWidth="1"/>
    <col min="4" max="4" width="10" style="4" customWidth="1"/>
    <col min="5" max="5" width="14" style="4" customWidth="1"/>
    <col min="6" max="6" width="6.375" style="10" bestFit="1" customWidth="1"/>
    <col min="7" max="7" width="5.375" style="10" customWidth="1"/>
    <col min="8" max="8" width="7.125" style="10" customWidth="1"/>
    <col min="9" max="9" width="7.75" style="11" bestFit="1" customWidth="1"/>
    <col min="10" max="10" width="10.75" style="4" bestFit="1" customWidth="1"/>
    <col min="11" max="11" width="5.375" style="4" customWidth="1"/>
    <col min="12" max="16" width="6.75" style="4" customWidth="1"/>
    <col min="17" max="16384" width="9" style="4"/>
  </cols>
  <sheetData>
    <row r="1" spans="1:16" ht="27" thickBot="1" x14ac:dyDescent="0.45">
      <c r="A1" s="150" t="s">
        <v>109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2">
        <f>I46</f>
        <v>16211.636999999999</v>
      </c>
      <c r="P1" s="153"/>
    </row>
    <row r="2" spans="1:16" ht="15" customHeight="1" thickTop="1" x14ac:dyDescent="0.25">
      <c r="A2" s="161" t="s">
        <v>0</v>
      </c>
      <c r="B2" s="170" t="s">
        <v>16</v>
      </c>
      <c r="C2" s="171"/>
      <c r="D2" s="171"/>
      <c r="E2" s="171"/>
      <c r="F2" s="172" t="s">
        <v>1</v>
      </c>
      <c r="G2" s="175" t="s">
        <v>2</v>
      </c>
      <c r="H2" s="175" t="s">
        <v>100</v>
      </c>
      <c r="I2" s="154" t="s">
        <v>71</v>
      </c>
      <c r="J2" s="157" t="s">
        <v>99</v>
      </c>
      <c r="K2" s="158"/>
      <c r="L2" s="158"/>
      <c r="M2" s="158"/>
      <c r="N2" s="158"/>
      <c r="O2" s="158"/>
      <c r="P2" s="158"/>
    </row>
    <row r="3" spans="1:16" ht="13.9" customHeight="1" x14ac:dyDescent="0.2">
      <c r="A3" s="162"/>
      <c r="B3" s="168" t="s">
        <v>26</v>
      </c>
      <c r="C3" s="169"/>
      <c r="D3" s="164" t="s">
        <v>17</v>
      </c>
      <c r="E3" s="164" t="s">
        <v>18</v>
      </c>
      <c r="F3" s="173"/>
      <c r="G3" s="176"/>
      <c r="H3" s="176"/>
      <c r="I3" s="155"/>
      <c r="J3" s="166" t="s">
        <v>19</v>
      </c>
      <c r="K3" s="148" t="s">
        <v>20</v>
      </c>
      <c r="L3" s="159" t="s">
        <v>21</v>
      </c>
      <c r="M3" s="148" t="s">
        <v>22</v>
      </c>
      <c r="N3" s="148" t="s">
        <v>23</v>
      </c>
      <c r="O3" s="148" t="s">
        <v>24</v>
      </c>
      <c r="P3" s="159" t="s">
        <v>25</v>
      </c>
    </row>
    <row r="4" spans="1:16" ht="15.75" thickBot="1" x14ac:dyDescent="0.25">
      <c r="A4" s="163"/>
      <c r="B4" s="14" t="s">
        <v>27</v>
      </c>
      <c r="C4" s="72" t="s">
        <v>28</v>
      </c>
      <c r="D4" s="165"/>
      <c r="E4" s="165"/>
      <c r="F4" s="174"/>
      <c r="G4" s="165"/>
      <c r="H4" s="165"/>
      <c r="I4" s="156"/>
      <c r="J4" s="167"/>
      <c r="K4" s="149"/>
      <c r="L4" s="160"/>
      <c r="M4" s="149"/>
      <c r="N4" s="149"/>
      <c r="O4" s="149"/>
      <c r="P4" s="160"/>
    </row>
    <row r="5" spans="1:16" s="3" customFormat="1" ht="21.75" thickTop="1" thickBot="1" x14ac:dyDescent="0.35">
      <c r="A5" s="110">
        <v>1</v>
      </c>
      <c r="B5" s="111" t="s">
        <v>77</v>
      </c>
      <c r="C5" s="111"/>
      <c r="D5" s="111"/>
      <c r="E5" s="111"/>
      <c r="F5" s="79"/>
      <c r="G5" s="79"/>
      <c r="H5" s="79"/>
      <c r="I5" s="13"/>
      <c r="J5" s="111"/>
      <c r="K5" s="111"/>
      <c r="L5" s="111"/>
      <c r="M5" s="111"/>
      <c r="N5" s="111"/>
      <c r="O5" s="111"/>
      <c r="P5" s="111"/>
    </row>
    <row r="6" spans="1:16" s="48" customFormat="1" ht="15" thickTop="1" x14ac:dyDescent="0.2">
      <c r="A6" s="49">
        <v>1.1000000000000001</v>
      </c>
      <c r="B6" s="23" t="s">
        <v>11</v>
      </c>
      <c r="C6" s="76" t="s">
        <v>74</v>
      </c>
      <c r="D6" s="45" t="s">
        <v>35</v>
      </c>
      <c r="E6" s="15" t="s">
        <v>36</v>
      </c>
      <c r="F6" s="81" t="s">
        <v>6</v>
      </c>
      <c r="G6" s="50">
        <v>1</v>
      </c>
      <c r="H6" s="51">
        <v>300</v>
      </c>
      <c r="I6" s="51">
        <f>H6*G6</f>
        <v>300</v>
      </c>
      <c r="J6" s="52">
        <v>1020152980</v>
      </c>
      <c r="K6" s="15">
        <v>2010</v>
      </c>
      <c r="L6" s="112"/>
      <c r="M6" s="112"/>
      <c r="N6" s="112"/>
      <c r="O6" s="23">
        <v>10</v>
      </c>
      <c r="P6" s="23">
        <v>2</v>
      </c>
    </row>
    <row r="7" spans="1:16" s="48" customFormat="1" x14ac:dyDescent="0.2">
      <c r="A7" s="49">
        <v>1.2</v>
      </c>
      <c r="B7" s="23" t="s">
        <v>12</v>
      </c>
      <c r="C7" s="76" t="s">
        <v>72</v>
      </c>
      <c r="D7" s="45" t="s">
        <v>29</v>
      </c>
      <c r="E7" s="15" t="s">
        <v>30</v>
      </c>
      <c r="F7" s="81" t="s">
        <v>6</v>
      </c>
      <c r="G7" s="50">
        <v>1</v>
      </c>
      <c r="H7" s="51">
        <v>700</v>
      </c>
      <c r="I7" s="51">
        <f t="shared" ref="I7:I27" si="0">H7*G7</f>
        <v>700</v>
      </c>
      <c r="J7" s="52">
        <v>9804</v>
      </c>
      <c r="K7" s="15">
        <v>1971</v>
      </c>
      <c r="L7" s="23">
        <v>200</v>
      </c>
      <c r="M7" s="23">
        <v>4</v>
      </c>
      <c r="N7" s="23">
        <v>4</v>
      </c>
      <c r="O7" s="23">
        <v>10</v>
      </c>
      <c r="P7" s="23">
        <v>3</v>
      </c>
    </row>
    <row r="8" spans="1:16" s="48" customFormat="1" x14ac:dyDescent="0.2">
      <c r="A8" s="46">
        <v>1.3</v>
      </c>
      <c r="B8" s="17" t="s">
        <v>12</v>
      </c>
      <c r="C8" s="74" t="s">
        <v>73</v>
      </c>
      <c r="D8" s="45" t="s">
        <v>29</v>
      </c>
      <c r="E8" s="16" t="s">
        <v>30</v>
      </c>
      <c r="F8" s="80" t="s">
        <v>6</v>
      </c>
      <c r="G8" s="24">
        <v>1</v>
      </c>
      <c r="H8" s="47">
        <v>1000</v>
      </c>
      <c r="I8" s="51">
        <f t="shared" si="0"/>
        <v>1000</v>
      </c>
      <c r="J8" s="43">
        <v>9804</v>
      </c>
      <c r="K8" s="16">
        <v>1971</v>
      </c>
      <c r="L8" s="17">
        <v>250</v>
      </c>
      <c r="M8" s="17">
        <v>6</v>
      </c>
      <c r="N8" s="17">
        <v>6</v>
      </c>
      <c r="O8" s="17">
        <v>12</v>
      </c>
      <c r="P8" s="17">
        <v>5.5</v>
      </c>
    </row>
    <row r="9" spans="1:16" s="48" customFormat="1" x14ac:dyDescent="0.2">
      <c r="A9" s="46">
        <v>1.4</v>
      </c>
      <c r="B9" s="22" t="s">
        <v>12</v>
      </c>
      <c r="C9" s="73" t="s">
        <v>72</v>
      </c>
      <c r="D9" s="18" t="s">
        <v>31</v>
      </c>
      <c r="E9" s="19" t="s">
        <v>30</v>
      </c>
      <c r="F9" s="80" t="s">
        <v>6</v>
      </c>
      <c r="G9" s="53">
        <v>1</v>
      </c>
      <c r="H9" s="47">
        <v>1000</v>
      </c>
      <c r="I9" s="51">
        <f t="shared" si="0"/>
        <v>1000</v>
      </c>
      <c r="J9" s="54">
        <v>332042626</v>
      </c>
      <c r="K9" s="19">
        <v>2020</v>
      </c>
      <c r="L9" s="22">
        <v>300</v>
      </c>
      <c r="M9" s="22">
        <v>4</v>
      </c>
      <c r="N9" s="22">
        <v>4</v>
      </c>
      <c r="O9" s="22">
        <v>10</v>
      </c>
      <c r="P9" s="22">
        <v>5</v>
      </c>
    </row>
    <row r="10" spans="1:16" s="48" customFormat="1" x14ac:dyDescent="0.2">
      <c r="A10" s="46">
        <v>1.5</v>
      </c>
      <c r="B10" s="20" t="s">
        <v>13</v>
      </c>
      <c r="C10" s="73" t="s">
        <v>78</v>
      </c>
      <c r="D10" s="18" t="s">
        <v>32</v>
      </c>
      <c r="E10" s="19" t="s">
        <v>30</v>
      </c>
      <c r="F10" s="80" t="s">
        <v>6</v>
      </c>
      <c r="G10" s="24">
        <v>1</v>
      </c>
      <c r="H10" s="47">
        <v>1000</v>
      </c>
      <c r="I10" s="51">
        <f t="shared" si="0"/>
        <v>1000</v>
      </c>
      <c r="J10" s="54">
        <v>77641</v>
      </c>
      <c r="K10" s="19">
        <v>2003</v>
      </c>
      <c r="L10" s="20">
        <v>250</v>
      </c>
      <c r="M10" s="20">
        <v>4</v>
      </c>
      <c r="N10" s="20">
        <v>4</v>
      </c>
      <c r="O10" s="20">
        <v>11</v>
      </c>
      <c r="P10" s="20">
        <v>5</v>
      </c>
    </row>
    <row r="11" spans="1:16" s="55" customFormat="1" x14ac:dyDescent="0.2">
      <c r="A11" s="46">
        <v>1.6</v>
      </c>
      <c r="B11" s="17" t="s">
        <v>11</v>
      </c>
      <c r="C11" s="74" t="s">
        <v>34</v>
      </c>
      <c r="D11" s="21" t="s">
        <v>29</v>
      </c>
      <c r="E11" s="16" t="s">
        <v>33</v>
      </c>
      <c r="F11" s="80" t="s">
        <v>6</v>
      </c>
      <c r="G11" s="24">
        <v>1</v>
      </c>
      <c r="H11" s="47">
        <v>500</v>
      </c>
      <c r="I11" s="51">
        <f t="shared" si="0"/>
        <v>500</v>
      </c>
      <c r="J11" s="43">
        <v>22037</v>
      </c>
      <c r="K11" s="16">
        <v>1972</v>
      </c>
      <c r="L11" s="17">
        <v>160</v>
      </c>
      <c r="M11" s="17"/>
      <c r="N11" s="17"/>
      <c r="O11" s="17">
        <v>12.5</v>
      </c>
      <c r="P11" s="17"/>
    </row>
    <row r="12" spans="1:16" s="48" customFormat="1" x14ac:dyDescent="0.2">
      <c r="A12" s="56">
        <v>1.7</v>
      </c>
      <c r="B12" s="22" t="s">
        <v>11</v>
      </c>
      <c r="C12" s="73" t="s">
        <v>34</v>
      </c>
      <c r="D12" s="18" t="s">
        <v>35</v>
      </c>
      <c r="E12" s="19" t="s">
        <v>36</v>
      </c>
      <c r="F12" s="80" t="s">
        <v>6</v>
      </c>
      <c r="G12" s="24">
        <v>1</v>
      </c>
      <c r="H12" s="47">
        <v>300</v>
      </c>
      <c r="I12" s="51">
        <f t="shared" si="0"/>
        <v>300</v>
      </c>
      <c r="J12" s="54">
        <v>50846275</v>
      </c>
      <c r="K12" s="19">
        <v>2005</v>
      </c>
      <c r="L12" s="22"/>
      <c r="M12" s="22"/>
      <c r="N12" s="22"/>
      <c r="O12" s="22">
        <v>10</v>
      </c>
      <c r="P12" s="22">
        <v>1.5</v>
      </c>
    </row>
    <row r="13" spans="1:16" s="55" customFormat="1" x14ac:dyDescent="0.2">
      <c r="A13" s="46">
        <v>1.8</v>
      </c>
      <c r="B13" s="25" t="s">
        <v>37</v>
      </c>
      <c r="C13" s="74" t="s">
        <v>38</v>
      </c>
      <c r="D13" s="21" t="s">
        <v>75</v>
      </c>
      <c r="E13" s="16" t="s">
        <v>76</v>
      </c>
      <c r="F13" s="80" t="s">
        <v>6</v>
      </c>
      <c r="G13" s="24">
        <v>1</v>
      </c>
      <c r="H13" s="47">
        <v>500</v>
      </c>
      <c r="I13" s="51">
        <f t="shared" si="0"/>
        <v>500</v>
      </c>
      <c r="J13" s="43">
        <v>20211037</v>
      </c>
      <c r="K13" s="16">
        <v>2021</v>
      </c>
      <c r="L13" s="26"/>
      <c r="M13" s="26"/>
      <c r="N13" s="26"/>
      <c r="O13" s="26"/>
      <c r="P13" s="26">
        <v>2</v>
      </c>
    </row>
    <row r="14" spans="1:16" s="48" customFormat="1" ht="15" thickBot="1" x14ac:dyDescent="0.25">
      <c r="A14" s="56">
        <v>1.9</v>
      </c>
      <c r="B14" s="22" t="s">
        <v>39</v>
      </c>
      <c r="C14" s="73" t="s">
        <v>38</v>
      </c>
      <c r="D14" s="45" t="s">
        <v>75</v>
      </c>
      <c r="E14" s="15" t="s">
        <v>76</v>
      </c>
      <c r="F14" s="82" t="s">
        <v>6</v>
      </c>
      <c r="G14" s="57">
        <v>1</v>
      </c>
      <c r="H14" s="58">
        <v>500</v>
      </c>
      <c r="I14" s="135">
        <f t="shared" si="0"/>
        <v>500</v>
      </c>
      <c r="J14" s="43"/>
      <c r="K14" s="16">
        <v>2021</v>
      </c>
      <c r="L14" s="17"/>
      <c r="M14" s="17"/>
      <c r="N14" s="17"/>
      <c r="O14" s="17"/>
      <c r="P14" s="17">
        <v>2</v>
      </c>
    </row>
    <row r="15" spans="1:16" s="48" customFormat="1" x14ac:dyDescent="0.2">
      <c r="A15" s="59">
        <v>1.1000000000000001</v>
      </c>
      <c r="B15" s="30" t="s">
        <v>11</v>
      </c>
      <c r="C15" s="75" t="s">
        <v>42</v>
      </c>
      <c r="D15" s="29" t="s">
        <v>40</v>
      </c>
      <c r="E15" s="28" t="s">
        <v>41</v>
      </c>
      <c r="F15" s="83" t="s">
        <v>6</v>
      </c>
      <c r="G15" s="27">
        <v>1</v>
      </c>
      <c r="H15" s="60">
        <v>1000</v>
      </c>
      <c r="I15" s="136">
        <f t="shared" si="0"/>
        <v>1000</v>
      </c>
      <c r="J15" s="61">
        <v>78439</v>
      </c>
      <c r="K15" s="28">
        <v>2008</v>
      </c>
      <c r="L15" s="30">
        <v>250</v>
      </c>
      <c r="M15" s="30">
        <v>4</v>
      </c>
      <c r="N15" s="30">
        <v>4</v>
      </c>
      <c r="O15" s="30">
        <v>11</v>
      </c>
      <c r="P15" s="30"/>
    </row>
    <row r="16" spans="1:16" s="48" customFormat="1" x14ac:dyDescent="0.2">
      <c r="A16" s="62">
        <v>1.1100000000000001</v>
      </c>
      <c r="B16" s="23" t="s">
        <v>11</v>
      </c>
      <c r="C16" s="76" t="s">
        <v>45</v>
      </c>
      <c r="D16" s="45" t="s">
        <v>35</v>
      </c>
      <c r="E16" s="15" t="s">
        <v>43</v>
      </c>
      <c r="F16" s="80" t="s">
        <v>6</v>
      </c>
      <c r="G16" s="24">
        <v>1</v>
      </c>
      <c r="H16" s="47">
        <v>300</v>
      </c>
      <c r="I16" s="137">
        <f t="shared" si="0"/>
        <v>300</v>
      </c>
      <c r="J16" s="52" t="s">
        <v>44</v>
      </c>
      <c r="K16" s="15">
        <v>2013</v>
      </c>
      <c r="L16" s="23">
        <v>24</v>
      </c>
      <c r="M16" s="23">
        <v>3</v>
      </c>
      <c r="N16" s="23">
        <v>3</v>
      </c>
      <c r="O16" s="23">
        <v>8</v>
      </c>
      <c r="P16" s="23"/>
    </row>
    <row r="17" spans="1:16" s="48" customFormat="1" x14ac:dyDescent="0.2">
      <c r="A17" s="62">
        <v>1.1200000000000001</v>
      </c>
      <c r="B17" s="23" t="s">
        <v>11</v>
      </c>
      <c r="C17" s="76" t="s">
        <v>47</v>
      </c>
      <c r="D17" s="45" t="s">
        <v>29</v>
      </c>
      <c r="E17" s="15" t="s">
        <v>46</v>
      </c>
      <c r="F17" s="80" t="s">
        <v>6</v>
      </c>
      <c r="G17" s="24">
        <v>1</v>
      </c>
      <c r="H17" s="47">
        <v>500</v>
      </c>
      <c r="I17" s="137">
        <f t="shared" si="0"/>
        <v>500</v>
      </c>
      <c r="J17" s="52">
        <v>890674</v>
      </c>
      <c r="K17" s="15">
        <v>1989</v>
      </c>
      <c r="L17" s="23">
        <v>120</v>
      </c>
      <c r="M17" s="23">
        <v>4</v>
      </c>
      <c r="N17" s="23">
        <v>4.2</v>
      </c>
      <c r="O17" s="23">
        <v>8</v>
      </c>
      <c r="P17" s="23"/>
    </row>
    <row r="18" spans="1:16" s="48" customFormat="1" x14ac:dyDescent="0.2">
      <c r="A18" s="62">
        <v>1.1299999999999999</v>
      </c>
      <c r="B18" s="17" t="s">
        <v>11</v>
      </c>
      <c r="C18" s="73" t="s">
        <v>51</v>
      </c>
      <c r="D18" s="21" t="s">
        <v>48</v>
      </c>
      <c r="E18" s="15" t="s">
        <v>49</v>
      </c>
      <c r="F18" s="80" t="s">
        <v>6</v>
      </c>
      <c r="G18" s="24">
        <v>1</v>
      </c>
      <c r="H18" s="47">
        <v>300</v>
      </c>
      <c r="I18" s="137">
        <f t="shared" si="0"/>
        <v>300</v>
      </c>
      <c r="J18" s="103" t="s">
        <v>50</v>
      </c>
      <c r="K18" s="16">
        <v>2020</v>
      </c>
      <c r="L18" s="17">
        <v>24</v>
      </c>
      <c r="M18" s="17"/>
      <c r="N18" s="17"/>
      <c r="O18" s="17">
        <v>6</v>
      </c>
      <c r="P18" s="17"/>
    </row>
    <row r="19" spans="1:16" s="48" customFormat="1" x14ac:dyDescent="0.2">
      <c r="A19" s="62">
        <v>1.1399999999999999</v>
      </c>
      <c r="B19" s="23" t="s">
        <v>54</v>
      </c>
      <c r="C19" s="74" t="s">
        <v>79</v>
      </c>
      <c r="D19" s="45" t="s">
        <v>52</v>
      </c>
      <c r="E19" s="15" t="s">
        <v>53</v>
      </c>
      <c r="F19" s="80" t="s">
        <v>6</v>
      </c>
      <c r="G19" s="24">
        <v>1</v>
      </c>
      <c r="H19" s="47">
        <v>500</v>
      </c>
      <c r="I19" s="137">
        <f t="shared" si="0"/>
        <v>500</v>
      </c>
      <c r="J19" s="52">
        <v>16673</v>
      </c>
      <c r="K19" s="15">
        <v>2014</v>
      </c>
      <c r="L19" s="23">
        <v>150</v>
      </c>
      <c r="M19" s="23"/>
      <c r="N19" s="23"/>
      <c r="O19" s="23">
        <v>10</v>
      </c>
      <c r="P19" s="23"/>
    </row>
    <row r="20" spans="1:16" s="48" customFormat="1" ht="15" thickBot="1" x14ac:dyDescent="0.25">
      <c r="A20" s="63">
        <v>1.1499999999999999</v>
      </c>
      <c r="B20" s="22" t="s">
        <v>14</v>
      </c>
      <c r="C20" s="73"/>
      <c r="D20" s="77"/>
      <c r="E20" s="64"/>
      <c r="F20" s="82" t="s">
        <v>6</v>
      </c>
      <c r="G20" s="57">
        <v>1</v>
      </c>
      <c r="H20" s="58"/>
      <c r="I20" s="138">
        <f t="shared" si="0"/>
        <v>0</v>
      </c>
      <c r="J20" s="104"/>
      <c r="K20" s="64"/>
      <c r="L20" s="64"/>
      <c r="M20" s="22"/>
      <c r="N20" s="22"/>
      <c r="O20" s="64"/>
      <c r="P20" s="22"/>
    </row>
    <row r="21" spans="1:16" s="48" customFormat="1" x14ac:dyDescent="0.2">
      <c r="A21" s="59">
        <v>1.1599999999999999</v>
      </c>
      <c r="B21" s="30" t="s">
        <v>11</v>
      </c>
      <c r="C21" s="75" t="s">
        <v>56</v>
      </c>
      <c r="D21" s="29" t="s">
        <v>29</v>
      </c>
      <c r="E21" s="28" t="s">
        <v>55</v>
      </c>
      <c r="F21" s="83" t="s">
        <v>6</v>
      </c>
      <c r="G21" s="27">
        <v>1</v>
      </c>
      <c r="H21" s="60">
        <v>1000</v>
      </c>
      <c r="I21" s="51">
        <f t="shared" si="0"/>
        <v>1000</v>
      </c>
      <c r="J21" s="61">
        <v>12858</v>
      </c>
      <c r="K21" s="28">
        <v>2011</v>
      </c>
      <c r="L21" s="36">
        <v>300</v>
      </c>
      <c r="M21" s="30">
        <v>4</v>
      </c>
      <c r="N21" s="30">
        <v>4</v>
      </c>
      <c r="O21" s="36">
        <v>8</v>
      </c>
      <c r="P21" s="36">
        <v>5.5</v>
      </c>
    </row>
    <row r="22" spans="1:16" s="48" customFormat="1" x14ac:dyDescent="0.2">
      <c r="A22" s="62">
        <v>1.17</v>
      </c>
      <c r="B22" s="26" t="s">
        <v>11</v>
      </c>
      <c r="C22" s="74" t="s">
        <v>15</v>
      </c>
      <c r="D22" s="24" t="s">
        <v>57</v>
      </c>
      <c r="E22" s="16" t="s">
        <v>58</v>
      </c>
      <c r="F22" s="80" t="s">
        <v>6</v>
      </c>
      <c r="G22" s="24">
        <v>1</v>
      </c>
      <c r="H22" s="47">
        <v>1000</v>
      </c>
      <c r="I22" s="51">
        <f t="shared" si="0"/>
        <v>1000</v>
      </c>
      <c r="J22" s="43" t="s">
        <v>59</v>
      </c>
      <c r="K22" s="16">
        <v>2017</v>
      </c>
      <c r="L22" s="26">
        <v>300</v>
      </c>
      <c r="M22" s="26">
        <v>4</v>
      </c>
      <c r="N22" s="26">
        <v>4</v>
      </c>
      <c r="O22" s="26">
        <v>10</v>
      </c>
      <c r="P22" s="26">
        <v>20</v>
      </c>
    </row>
    <row r="23" spans="1:16" s="48" customFormat="1" x14ac:dyDescent="0.2">
      <c r="A23" s="62">
        <v>1.18</v>
      </c>
      <c r="B23" s="26" t="s">
        <v>11</v>
      </c>
      <c r="C23" s="74" t="s">
        <v>15</v>
      </c>
      <c r="D23" s="24" t="s">
        <v>57</v>
      </c>
      <c r="E23" s="16" t="s">
        <v>60</v>
      </c>
      <c r="F23" s="80" t="s">
        <v>6</v>
      </c>
      <c r="G23" s="24">
        <v>1</v>
      </c>
      <c r="H23" s="47">
        <v>1000</v>
      </c>
      <c r="I23" s="51">
        <f t="shared" si="0"/>
        <v>1000</v>
      </c>
      <c r="J23" s="43" t="s">
        <v>61</v>
      </c>
      <c r="K23" s="16">
        <v>2016</v>
      </c>
      <c r="L23" s="26"/>
      <c r="M23" s="26">
        <v>4</v>
      </c>
      <c r="N23" s="26">
        <v>4</v>
      </c>
      <c r="O23" s="26">
        <v>8</v>
      </c>
      <c r="P23" s="26">
        <v>10</v>
      </c>
    </row>
    <row r="24" spans="1:16" s="48" customFormat="1" x14ac:dyDescent="0.2">
      <c r="A24" s="62">
        <v>1.19</v>
      </c>
      <c r="B24" s="26" t="s">
        <v>11</v>
      </c>
      <c r="C24" s="74" t="s">
        <v>64</v>
      </c>
      <c r="D24" s="21" t="s">
        <v>62</v>
      </c>
      <c r="E24" s="16" t="s">
        <v>63</v>
      </c>
      <c r="F24" s="80" t="s">
        <v>6</v>
      </c>
      <c r="G24" s="24">
        <v>1</v>
      </c>
      <c r="H24" s="47">
        <v>1200</v>
      </c>
      <c r="I24" s="51">
        <f t="shared" si="0"/>
        <v>1200</v>
      </c>
      <c r="J24" s="43">
        <v>1005499</v>
      </c>
      <c r="K24" s="16">
        <v>2020</v>
      </c>
      <c r="L24" s="26">
        <v>470</v>
      </c>
      <c r="M24" s="26">
        <v>4</v>
      </c>
      <c r="N24" s="26">
        <v>4</v>
      </c>
      <c r="O24" s="26">
        <v>8</v>
      </c>
      <c r="P24" s="26">
        <v>10</v>
      </c>
    </row>
    <row r="25" spans="1:16" s="48" customFormat="1" ht="15" thickBot="1" x14ac:dyDescent="0.25">
      <c r="A25" s="62">
        <v>1.2</v>
      </c>
      <c r="B25" s="20" t="s">
        <v>11</v>
      </c>
      <c r="C25" s="73" t="s">
        <v>64</v>
      </c>
      <c r="D25" s="18" t="s">
        <v>29</v>
      </c>
      <c r="E25" s="19" t="s">
        <v>65</v>
      </c>
      <c r="F25" s="80" t="s">
        <v>6</v>
      </c>
      <c r="G25" s="24">
        <v>1</v>
      </c>
      <c r="H25" s="47">
        <v>1200</v>
      </c>
      <c r="I25" s="51">
        <f t="shared" si="0"/>
        <v>1200</v>
      </c>
      <c r="J25" s="54">
        <v>103607</v>
      </c>
      <c r="K25" s="19">
        <v>2011</v>
      </c>
      <c r="L25" s="20">
        <v>470</v>
      </c>
      <c r="M25" s="20">
        <v>4</v>
      </c>
      <c r="N25" s="20">
        <v>4</v>
      </c>
      <c r="O25" s="20">
        <v>8</v>
      </c>
      <c r="P25" s="20">
        <v>10</v>
      </c>
    </row>
    <row r="26" spans="1:16" s="48" customFormat="1" x14ac:dyDescent="0.2">
      <c r="A26" s="62">
        <v>1.21</v>
      </c>
      <c r="B26" s="30" t="s">
        <v>11</v>
      </c>
      <c r="C26" s="75" t="s">
        <v>15</v>
      </c>
      <c r="D26" s="27" t="s">
        <v>57</v>
      </c>
      <c r="E26" s="28" t="s">
        <v>66</v>
      </c>
      <c r="F26" s="80" t="s">
        <v>6</v>
      </c>
      <c r="G26" s="24">
        <v>1</v>
      </c>
      <c r="H26" s="47">
        <v>1000</v>
      </c>
      <c r="I26" s="51">
        <f t="shared" si="0"/>
        <v>1000</v>
      </c>
      <c r="J26" s="61" t="s">
        <v>67</v>
      </c>
      <c r="K26" s="28">
        <v>2018</v>
      </c>
      <c r="L26" s="36">
        <v>250</v>
      </c>
      <c r="M26" s="30">
        <v>4</v>
      </c>
      <c r="N26" s="30">
        <v>4</v>
      </c>
      <c r="O26" s="36"/>
      <c r="P26" s="36"/>
    </row>
    <row r="27" spans="1:16" s="48" customFormat="1" x14ac:dyDescent="0.2">
      <c r="A27" s="62">
        <v>1.22</v>
      </c>
      <c r="B27" s="26" t="s">
        <v>11</v>
      </c>
      <c r="C27" s="74" t="s">
        <v>70</v>
      </c>
      <c r="D27" s="24" t="s">
        <v>57</v>
      </c>
      <c r="E27" s="16" t="s">
        <v>68</v>
      </c>
      <c r="F27" s="80" t="s">
        <v>6</v>
      </c>
      <c r="G27" s="24">
        <v>1</v>
      </c>
      <c r="H27" s="47">
        <v>1000</v>
      </c>
      <c r="I27" s="51">
        <f t="shared" si="0"/>
        <v>1000</v>
      </c>
      <c r="J27" s="43" t="s">
        <v>69</v>
      </c>
      <c r="K27" s="16">
        <v>2019</v>
      </c>
      <c r="L27" s="17">
        <v>250</v>
      </c>
      <c r="M27" s="26">
        <v>4</v>
      </c>
      <c r="N27" s="26">
        <v>4</v>
      </c>
      <c r="O27" s="17"/>
      <c r="P27" s="17"/>
    </row>
    <row r="28" spans="1:16" ht="15" x14ac:dyDescent="0.25">
      <c r="A28" s="84"/>
      <c r="B28" s="93" t="s">
        <v>5</v>
      </c>
      <c r="C28" s="85"/>
      <c r="D28" s="90"/>
      <c r="E28" s="90"/>
      <c r="F28" s="67"/>
      <c r="G28" s="5"/>
      <c r="H28" s="133"/>
      <c r="I28" s="40">
        <f>SUM(I6:I27)</f>
        <v>15800</v>
      </c>
      <c r="J28" s="106"/>
      <c r="K28" s="90"/>
      <c r="L28" s="93"/>
      <c r="M28" s="90"/>
      <c r="N28" s="90"/>
      <c r="O28" s="90"/>
      <c r="P28" s="85"/>
    </row>
    <row r="29" spans="1:16" ht="15" x14ac:dyDescent="0.25">
      <c r="A29" s="86"/>
      <c r="B29" s="96" t="s">
        <v>9</v>
      </c>
      <c r="C29" s="87"/>
      <c r="D29" s="91"/>
      <c r="E29" s="91"/>
      <c r="F29" s="68" t="s">
        <v>7</v>
      </c>
      <c r="G29" s="97">
        <v>15</v>
      </c>
      <c r="H29" s="78"/>
      <c r="I29" s="141"/>
      <c r="J29" s="107"/>
      <c r="K29" s="91"/>
      <c r="L29" s="94"/>
      <c r="M29" s="91"/>
      <c r="N29" s="91"/>
      <c r="O29" s="91"/>
      <c r="P29" s="87"/>
    </row>
    <row r="30" spans="1:16" ht="15.75" thickBot="1" x14ac:dyDescent="0.3">
      <c r="A30" s="88"/>
      <c r="B30" s="95" t="s">
        <v>8</v>
      </c>
      <c r="C30" s="89"/>
      <c r="D30" s="92"/>
      <c r="E30" s="92"/>
      <c r="F30" s="67"/>
      <c r="G30" s="5"/>
      <c r="H30" s="133"/>
      <c r="I30" s="40">
        <f>I28*(1-(G29/100))</f>
        <v>13430</v>
      </c>
      <c r="J30" s="108"/>
      <c r="K30" s="92"/>
      <c r="L30" s="95"/>
      <c r="M30" s="92"/>
      <c r="N30" s="92"/>
      <c r="O30" s="92"/>
      <c r="P30" s="89"/>
    </row>
    <row r="31" spans="1:16" s="3" customFormat="1" ht="21.75" thickTop="1" thickBot="1" x14ac:dyDescent="0.35">
      <c r="A31" s="110">
        <v>2</v>
      </c>
      <c r="B31" s="111" t="s">
        <v>108</v>
      </c>
      <c r="C31" s="111"/>
      <c r="D31" s="111"/>
      <c r="E31" s="111"/>
      <c r="F31" s="79"/>
      <c r="G31" s="79"/>
      <c r="H31" s="79"/>
      <c r="I31" s="13"/>
      <c r="J31" s="111"/>
      <c r="K31" s="111"/>
      <c r="L31" s="111"/>
      <c r="M31" s="111"/>
      <c r="N31" s="111"/>
      <c r="O31" s="111"/>
      <c r="P31" s="111"/>
    </row>
    <row r="32" spans="1:16" s="9" customFormat="1" ht="17.25" thickTop="1" x14ac:dyDescent="0.2">
      <c r="A32" s="113">
        <v>2.1</v>
      </c>
      <c r="B32" s="115" t="s">
        <v>82</v>
      </c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4"/>
    </row>
    <row r="33" spans="1:16" s="9" customFormat="1" x14ac:dyDescent="0.2">
      <c r="A33" s="31" t="s">
        <v>85</v>
      </c>
      <c r="B33" s="177" t="s">
        <v>83</v>
      </c>
      <c r="C33" s="178"/>
      <c r="D33" s="178"/>
      <c r="E33" s="179"/>
      <c r="F33" s="69" t="s">
        <v>80</v>
      </c>
      <c r="G33" s="7" t="s">
        <v>10</v>
      </c>
      <c r="H33" s="116" t="s">
        <v>101</v>
      </c>
      <c r="I33" s="8">
        <f>H33*G33</f>
        <v>180</v>
      </c>
      <c r="J33" s="109"/>
      <c r="K33" s="6"/>
      <c r="L33" s="6"/>
      <c r="M33" s="6"/>
      <c r="N33" s="6"/>
      <c r="O33" s="6"/>
      <c r="P33" s="6"/>
    </row>
    <row r="34" spans="1:16" s="9" customFormat="1" x14ac:dyDescent="0.2">
      <c r="A34" s="31" t="s">
        <v>86</v>
      </c>
      <c r="B34" s="177" t="s">
        <v>84</v>
      </c>
      <c r="C34" s="178"/>
      <c r="D34" s="178"/>
      <c r="E34" s="179"/>
      <c r="F34" s="69" t="s">
        <v>80</v>
      </c>
      <c r="G34" s="7" t="s">
        <v>10</v>
      </c>
      <c r="H34" s="116" t="s">
        <v>102</v>
      </c>
      <c r="I34" s="8">
        <f t="shared" ref="I34:I35" si="1">H34*G34</f>
        <v>120</v>
      </c>
      <c r="J34" s="109"/>
      <c r="K34" s="6"/>
      <c r="L34" s="6"/>
      <c r="M34" s="6"/>
      <c r="N34" s="6"/>
      <c r="O34" s="6"/>
      <c r="P34" s="6"/>
    </row>
    <row r="35" spans="1:16" s="9" customFormat="1" x14ac:dyDescent="0.2">
      <c r="A35" s="31" t="s">
        <v>87</v>
      </c>
      <c r="B35" s="186" t="s">
        <v>81</v>
      </c>
      <c r="C35" s="187"/>
      <c r="D35" s="187"/>
      <c r="E35" s="188"/>
      <c r="F35" s="69" t="s">
        <v>80</v>
      </c>
      <c r="G35" s="7" t="s">
        <v>10</v>
      </c>
      <c r="H35" s="116" t="s">
        <v>103</v>
      </c>
      <c r="I35" s="8">
        <f t="shared" si="1"/>
        <v>200</v>
      </c>
      <c r="J35" s="109"/>
      <c r="K35" s="6"/>
      <c r="L35" s="6"/>
      <c r="M35" s="6"/>
      <c r="N35" s="6"/>
      <c r="O35" s="6"/>
      <c r="P35" s="6"/>
    </row>
    <row r="36" spans="1:16" s="9" customFormat="1" ht="15" x14ac:dyDescent="0.25">
      <c r="A36" s="31"/>
      <c r="B36" s="180" t="s">
        <v>88</v>
      </c>
      <c r="C36" s="181"/>
      <c r="D36" s="181"/>
      <c r="E36" s="182"/>
      <c r="F36" s="69"/>
      <c r="G36" s="7"/>
      <c r="H36" s="116"/>
      <c r="I36" s="139">
        <f>SUM(I33:I35)</f>
        <v>500</v>
      </c>
      <c r="J36" s="109"/>
      <c r="K36" s="6"/>
      <c r="L36" s="6"/>
      <c r="M36" s="6"/>
      <c r="N36" s="6"/>
      <c r="O36" s="6"/>
      <c r="P36" s="6"/>
    </row>
    <row r="37" spans="1:16" s="9" customFormat="1" ht="15" x14ac:dyDescent="0.25">
      <c r="A37" s="31"/>
      <c r="B37" s="183" t="s">
        <v>89</v>
      </c>
      <c r="C37" s="184"/>
      <c r="D37" s="184"/>
      <c r="E37" s="185"/>
      <c r="F37" s="69" t="s">
        <v>7</v>
      </c>
      <c r="G37" s="140" t="s">
        <v>106</v>
      </c>
      <c r="H37" s="116"/>
      <c r="I37" s="8"/>
      <c r="J37" s="109"/>
      <c r="K37" s="6"/>
      <c r="L37" s="6"/>
      <c r="M37" s="6"/>
      <c r="N37" s="6"/>
      <c r="O37" s="6"/>
      <c r="P37" s="6"/>
    </row>
    <row r="38" spans="1:16" s="9" customFormat="1" ht="15" x14ac:dyDescent="0.25">
      <c r="A38" s="119"/>
      <c r="B38" s="189" t="s">
        <v>90</v>
      </c>
      <c r="C38" s="190"/>
      <c r="D38" s="190"/>
      <c r="E38" s="191"/>
      <c r="F38" s="120"/>
      <c r="G38" s="121"/>
      <c r="H38" s="134"/>
      <c r="I38" s="40">
        <f>I36*(1-(G37/100))</f>
        <v>425</v>
      </c>
      <c r="J38" s="122"/>
      <c r="K38" s="123"/>
      <c r="L38" s="123"/>
      <c r="M38" s="123"/>
      <c r="N38" s="123"/>
      <c r="O38" s="123"/>
      <c r="P38" s="123"/>
    </row>
    <row r="39" spans="1:16" s="9" customFormat="1" ht="16.5" x14ac:dyDescent="0.2">
      <c r="A39" s="124" t="s">
        <v>91</v>
      </c>
      <c r="B39" s="125" t="s">
        <v>92</v>
      </c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6"/>
    </row>
    <row r="40" spans="1:16" s="9" customFormat="1" x14ac:dyDescent="0.2">
      <c r="A40" s="31" t="s">
        <v>94</v>
      </c>
      <c r="B40" s="177" t="s">
        <v>93</v>
      </c>
      <c r="C40" s="178"/>
      <c r="D40" s="178"/>
      <c r="E40" s="179"/>
      <c r="F40" s="69" t="s">
        <v>6</v>
      </c>
      <c r="G40" s="7" t="s">
        <v>10</v>
      </c>
      <c r="H40" s="116" t="s">
        <v>10</v>
      </c>
      <c r="I40" s="8">
        <f>H40*G40</f>
        <v>1</v>
      </c>
      <c r="J40" s="109"/>
      <c r="K40" s="6"/>
      <c r="L40" s="6"/>
      <c r="M40" s="6"/>
      <c r="N40" s="6"/>
      <c r="O40" s="6"/>
      <c r="P40" s="6"/>
    </row>
    <row r="41" spans="1:16" s="9" customFormat="1" ht="15" x14ac:dyDescent="0.25">
      <c r="A41" s="31"/>
      <c r="B41" s="180" t="s">
        <v>95</v>
      </c>
      <c r="C41" s="181"/>
      <c r="D41" s="181"/>
      <c r="E41" s="182"/>
      <c r="F41" s="69"/>
      <c r="G41" s="7"/>
      <c r="H41" s="116"/>
      <c r="I41" s="139">
        <f>SUM(I40)</f>
        <v>1</v>
      </c>
      <c r="J41" s="109"/>
      <c r="K41" s="6"/>
      <c r="L41" s="6"/>
      <c r="M41" s="6"/>
      <c r="N41" s="6"/>
      <c r="O41" s="6"/>
      <c r="P41" s="6"/>
    </row>
    <row r="42" spans="1:16" s="9" customFormat="1" ht="15" x14ac:dyDescent="0.25">
      <c r="A42" s="31"/>
      <c r="B42" s="183" t="s">
        <v>96</v>
      </c>
      <c r="C42" s="184"/>
      <c r="D42" s="184"/>
      <c r="E42" s="185"/>
      <c r="F42" s="69"/>
      <c r="G42" s="140" t="s">
        <v>104</v>
      </c>
      <c r="H42" s="116"/>
      <c r="I42" s="8"/>
      <c r="J42" s="109"/>
      <c r="K42" s="6"/>
      <c r="L42" s="6"/>
      <c r="M42" s="6"/>
      <c r="N42" s="6"/>
      <c r="O42" s="6"/>
      <c r="P42" s="6"/>
    </row>
    <row r="43" spans="1:16" s="9" customFormat="1" ht="15" x14ac:dyDescent="0.25">
      <c r="A43" s="31"/>
      <c r="B43" s="180" t="s">
        <v>97</v>
      </c>
      <c r="C43" s="181"/>
      <c r="D43" s="181"/>
      <c r="E43" s="182"/>
      <c r="F43" s="69"/>
      <c r="G43" s="7"/>
      <c r="H43" s="116"/>
      <c r="I43" s="40">
        <f>I41*(1+(G42/100))</f>
        <v>1.1000000000000001</v>
      </c>
      <c r="J43" s="109"/>
      <c r="K43" s="6"/>
      <c r="L43" s="6"/>
      <c r="M43" s="6"/>
      <c r="N43" s="6"/>
      <c r="O43" s="6"/>
      <c r="P43" s="6"/>
    </row>
    <row r="44" spans="1:16" s="9" customFormat="1" ht="15.75" thickBot="1" x14ac:dyDescent="0.3">
      <c r="A44" s="31"/>
      <c r="B44" s="117" t="s">
        <v>98</v>
      </c>
      <c r="C44" s="118"/>
      <c r="D44" s="118"/>
      <c r="E44" s="118"/>
      <c r="F44" s="69"/>
      <c r="G44" s="7"/>
      <c r="H44" s="116"/>
      <c r="I44" s="142">
        <f>I38+I43</f>
        <v>426.1</v>
      </c>
      <c r="J44" s="109"/>
      <c r="K44" s="6"/>
      <c r="L44" s="6"/>
      <c r="M44" s="6"/>
      <c r="N44" s="6"/>
      <c r="O44" s="6"/>
      <c r="P44" s="6"/>
    </row>
    <row r="45" spans="1:16" ht="15.75" thickTop="1" x14ac:dyDescent="0.2">
      <c r="A45" s="32"/>
      <c r="B45" s="1"/>
      <c r="C45" s="38"/>
      <c r="D45" s="1" t="s">
        <v>4</v>
      </c>
      <c r="E45" s="1"/>
      <c r="F45" s="70"/>
      <c r="G45" s="1"/>
      <c r="H45" s="44"/>
      <c r="I45" s="41">
        <f>I30+I44</f>
        <v>13856.1</v>
      </c>
      <c r="J45" s="70"/>
      <c r="K45" s="1"/>
      <c r="L45" s="44"/>
      <c r="M45" s="1"/>
      <c r="N45" s="1"/>
      <c r="O45" s="1"/>
      <c r="P45" s="44"/>
    </row>
    <row r="46" spans="1:16" ht="15.75" thickBot="1" x14ac:dyDescent="0.25">
      <c r="A46" s="33"/>
      <c r="B46" s="2"/>
      <c r="C46" s="39"/>
      <c r="D46" s="2" t="s">
        <v>3</v>
      </c>
      <c r="E46" s="2"/>
      <c r="F46" s="71"/>
      <c r="G46" s="2"/>
      <c r="H46" s="66"/>
      <c r="I46" s="42">
        <f>I45*1.17</f>
        <v>16211.636999999999</v>
      </c>
      <c r="J46" s="71"/>
      <c r="K46" s="2"/>
      <c r="L46" s="66"/>
      <c r="M46" s="2"/>
      <c r="N46" s="2"/>
      <c r="O46" s="2"/>
      <c r="P46" s="66"/>
    </row>
    <row r="47" spans="1:16" ht="15" thickTop="1" x14ac:dyDescent="0.2"/>
    <row r="48" spans="1:16" x14ac:dyDescent="0.2">
      <c r="A48" s="35"/>
      <c r="F48" s="4"/>
      <c r="G48" s="4"/>
      <c r="H48" s="4"/>
      <c r="I48" s="4"/>
    </row>
    <row r="49" spans="1:9" x14ac:dyDescent="0.2">
      <c r="A49" s="35"/>
      <c r="F49" s="4"/>
      <c r="G49" s="4"/>
      <c r="H49" s="4"/>
      <c r="I49" s="4"/>
    </row>
    <row r="50" spans="1:9" x14ac:dyDescent="0.2">
      <c r="A50" s="35"/>
      <c r="F50" s="4"/>
      <c r="G50" s="4"/>
      <c r="H50" s="4"/>
      <c r="I50" s="4"/>
    </row>
    <row r="51" spans="1:9" x14ac:dyDescent="0.2">
      <c r="A51" s="35"/>
      <c r="F51" s="4"/>
      <c r="G51" s="4"/>
      <c r="H51" s="4"/>
      <c r="I51" s="4"/>
    </row>
    <row r="52" spans="1:9" x14ac:dyDescent="0.2">
      <c r="A52" s="35"/>
      <c r="F52" s="4"/>
      <c r="G52" s="4"/>
      <c r="H52" s="4"/>
      <c r="I52" s="4"/>
    </row>
    <row r="53" spans="1:9" x14ac:dyDescent="0.2">
      <c r="A53" s="35"/>
      <c r="F53" s="4"/>
      <c r="G53" s="4"/>
      <c r="H53" s="4"/>
      <c r="I53" s="4"/>
    </row>
    <row r="54" spans="1:9" x14ac:dyDescent="0.2">
      <c r="A54" s="35"/>
      <c r="F54" s="4"/>
      <c r="G54" s="4"/>
      <c r="H54" s="4"/>
      <c r="I54" s="4"/>
    </row>
    <row r="55" spans="1:9" x14ac:dyDescent="0.2">
      <c r="A55" s="35"/>
      <c r="F55" s="4"/>
      <c r="G55" s="4"/>
      <c r="H55" s="4"/>
      <c r="I55" s="4"/>
    </row>
    <row r="56" spans="1:9" x14ac:dyDescent="0.2">
      <c r="A56" s="35"/>
      <c r="F56" s="4"/>
      <c r="G56" s="4"/>
      <c r="H56" s="4"/>
      <c r="I56" s="4"/>
    </row>
    <row r="57" spans="1:9" x14ac:dyDescent="0.2">
      <c r="A57" s="35"/>
      <c r="F57" s="4"/>
      <c r="G57" s="4"/>
      <c r="H57" s="4"/>
      <c r="I57" s="4"/>
    </row>
    <row r="58" spans="1:9" x14ac:dyDescent="0.2">
      <c r="A58" s="35"/>
      <c r="F58" s="4"/>
      <c r="G58" s="4"/>
      <c r="H58" s="4"/>
      <c r="I58" s="4"/>
    </row>
    <row r="59" spans="1:9" x14ac:dyDescent="0.2">
      <c r="A59" s="35"/>
      <c r="F59" s="4"/>
      <c r="G59" s="4"/>
      <c r="H59" s="4"/>
      <c r="I59" s="4"/>
    </row>
    <row r="60" spans="1:9" x14ac:dyDescent="0.2">
      <c r="A60" s="35"/>
      <c r="F60" s="4"/>
      <c r="G60" s="4"/>
      <c r="H60" s="4"/>
      <c r="I60" s="4"/>
    </row>
    <row r="61" spans="1:9" x14ac:dyDescent="0.2">
      <c r="A61" s="35"/>
      <c r="F61" s="4"/>
      <c r="G61" s="4"/>
      <c r="H61" s="4"/>
      <c r="I61" s="4"/>
    </row>
    <row r="62" spans="1:9" x14ac:dyDescent="0.2">
      <c r="A62" s="35"/>
      <c r="F62" s="4"/>
      <c r="G62" s="4"/>
      <c r="H62" s="4"/>
      <c r="I62" s="4"/>
    </row>
    <row r="63" spans="1:9" x14ac:dyDescent="0.2">
      <c r="A63" s="35"/>
      <c r="F63" s="4"/>
      <c r="G63" s="4"/>
      <c r="H63" s="4"/>
      <c r="I63" s="4"/>
    </row>
    <row r="64" spans="1:9" x14ac:dyDescent="0.2">
      <c r="A64" s="35"/>
      <c r="F64" s="4"/>
      <c r="G64" s="4"/>
      <c r="H64" s="4"/>
      <c r="I64" s="4"/>
    </row>
    <row r="65" spans="1:9" x14ac:dyDescent="0.2">
      <c r="A65" s="35"/>
      <c r="F65" s="4"/>
      <c r="G65" s="4"/>
      <c r="H65" s="4"/>
      <c r="I65" s="4"/>
    </row>
    <row r="66" spans="1:9" x14ac:dyDescent="0.2">
      <c r="A66" s="35"/>
      <c r="F66" s="4"/>
      <c r="G66" s="4"/>
      <c r="H66" s="4"/>
      <c r="I66" s="4"/>
    </row>
    <row r="67" spans="1:9" x14ac:dyDescent="0.2">
      <c r="A67" s="35"/>
      <c r="F67" s="4"/>
      <c r="G67" s="4"/>
      <c r="H67" s="4"/>
      <c r="I67" s="4"/>
    </row>
    <row r="68" spans="1:9" x14ac:dyDescent="0.2">
      <c r="A68" s="35"/>
      <c r="F68" s="4"/>
      <c r="G68" s="4"/>
      <c r="H68" s="4"/>
      <c r="I68" s="4"/>
    </row>
    <row r="69" spans="1:9" x14ac:dyDescent="0.2">
      <c r="A69" s="35"/>
      <c r="F69" s="4"/>
      <c r="G69" s="4"/>
      <c r="H69" s="4"/>
      <c r="I69" s="4"/>
    </row>
    <row r="70" spans="1:9" x14ac:dyDescent="0.2">
      <c r="A70" s="35"/>
      <c r="F70" s="4"/>
      <c r="G70" s="4"/>
      <c r="H70" s="4"/>
      <c r="I70" s="4"/>
    </row>
    <row r="71" spans="1:9" x14ac:dyDescent="0.2">
      <c r="A71" s="35"/>
      <c r="F71" s="4"/>
      <c r="G71" s="4"/>
      <c r="H71" s="4"/>
      <c r="I71" s="4"/>
    </row>
    <row r="72" spans="1:9" x14ac:dyDescent="0.2">
      <c r="A72" s="35"/>
      <c r="F72" s="4"/>
      <c r="G72" s="4"/>
      <c r="H72" s="4"/>
      <c r="I72" s="4"/>
    </row>
    <row r="73" spans="1:9" x14ac:dyDescent="0.2">
      <c r="A73" s="35"/>
      <c r="F73" s="4"/>
      <c r="G73" s="4"/>
      <c r="H73" s="4"/>
      <c r="I73" s="4"/>
    </row>
    <row r="74" spans="1:9" x14ac:dyDescent="0.2">
      <c r="A74" s="35"/>
      <c r="F74" s="4"/>
      <c r="G74" s="4"/>
      <c r="H74" s="4"/>
      <c r="I74" s="4"/>
    </row>
    <row r="75" spans="1:9" x14ac:dyDescent="0.2">
      <c r="A75" s="35"/>
      <c r="F75" s="4"/>
      <c r="G75" s="4"/>
      <c r="H75" s="4"/>
      <c r="I75" s="4"/>
    </row>
    <row r="76" spans="1:9" x14ac:dyDescent="0.2">
      <c r="A76" s="35"/>
      <c r="F76" s="4"/>
      <c r="G76" s="4"/>
      <c r="H76" s="4"/>
      <c r="I76" s="4"/>
    </row>
    <row r="77" spans="1:9" x14ac:dyDescent="0.2">
      <c r="A77" s="35"/>
      <c r="F77" s="4"/>
      <c r="G77" s="4"/>
      <c r="H77" s="4"/>
      <c r="I77" s="4"/>
    </row>
    <row r="78" spans="1:9" x14ac:dyDescent="0.2">
      <c r="A78" s="35"/>
      <c r="F78" s="4"/>
      <c r="G78" s="4"/>
      <c r="H78" s="4"/>
      <c r="I78" s="4"/>
    </row>
    <row r="79" spans="1:9" x14ac:dyDescent="0.2">
      <c r="A79" s="35"/>
      <c r="F79" s="4"/>
      <c r="G79" s="4"/>
      <c r="H79" s="4"/>
      <c r="I79" s="4"/>
    </row>
    <row r="80" spans="1:9" x14ac:dyDescent="0.2">
      <c r="A80" s="35"/>
      <c r="F80" s="4"/>
      <c r="G80" s="4"/>
      <c r="H80" s="4"/>
      <c r="I80" s="4"/>
    </row>
    <row r="81" spans="1:9" x14ac:dyDescent="0.2">
      <c r="A81" s="35"/>
      <c r="F81" s="4"/>
      <c r="G81" s="4"/>
      <c r="H81" s="4"/>
      <c r="I81" s="4"/>
    </row>
    <row r="82" spans="1:9" x14ac:dyDescent="0.2">
      <c r="A82" s="35"/>
      <c r="F82" s="4"/>
      <c r="G82" s="4"/>
      <c r="H82" s="4"/>
      <c r="I82" s="4"/>
    </row>
    <row r="83" spans="1:9" x14ac:dyDescent="0.2">
      <c r="A83" s="35"/>
      <c r="F83" s="4"/>
      <c r="G83" s="4"/>
      <c r="H83" s="4"/>
      <c r="I83" s="4"/>
    </row>
    <row r="84" spans="1:9" x14ac:dyDescent="0.2">
      <c r="A84" s="35"/>
      <c r="F84" s="4"/>
      <c r="G84" s="4"/>
      <c r="H84" s="4"/>
      <c r="I84" s="4"/>
    </row>
    <row r="85" spans="1:9" x14ac:dyDescent="0.2">
      <c r="A85" s="35"/>
      <c r="F85" s="4"/>
      <c r="G85" s="4"/>
      <c r="H85" s="4"/>
      <c r="I85" s="4"/>
    </row>
    <row r="86" spans="1:9" x14ac:dyDescent="0.2">
      <c r="A86" s="35"/>
      <c r="F86" s="4"/>
      <c r="G86" s="4"/>
      <c r="H86" s="4"/>
      <c r="I86" s="4"/>
    </row>
    <row r="87" spans="1:9" x14ac:dyDescent="0.2">
      <c r="A87" s="35"/>
      <c r="F87" s="4"/>
      <c r="G87" s="4"/>
      <c r="H87" s="4"/>
      <c r="I87" s="4"/>
    </row>
    <row r="88" spans="1:9" x14ac:dyDescent="0.2">
      <c r="A88" s="35"/>
      <c r="F88" s="4"/>
      <c r="G88" s="4"/>
      <c r="H88" s="4"/>
      <c r="I88" s="4"/>
    </row>
    <row r="89" spans="1:9" x14ac:dyDescent="0.2">
      <c r="A89" s="35"/>
      <c r="F89" s="4"/>
      <c r="G89" s="4"/>
      <c r="H89" s="4"/>
      <c r="I89" s="4"/>
    </row>
    <row r="90" spans="1:9" x14ac:dyDescent="0.2">
      <c r="A90" s="35"/>
      <c r="F90" s="4"/>
      <c r="G90" s="4"/>
      <c r="H90" s="4"/>
      <c r="I90" s="4"/>
    </row>
    <row r="91" spans="1:9" x14ac:dyDescent="0.2">
      <c r="A91" s="35"/>
      <c r="F91" s="4"/>
      <c r="G91" s="4"/>
      <c r="H91" s="4"/>
      <c r="I91" s="4"/>
    </row>
    <row r="92" spans="1:9" x14ac:dyDescent="0.2">
      <c r="A92" s="35"/>
      <c r="F92" s="4"/>
      <c r="G92" s="4"/>
      <c r="H92" s="4"/>
      <c r="I92" s="4"/>
    </row>
    <row r="93" spans="1:9" x14ac:dyDescent="0.2">
      <c r="A93" s="35"/>
      <c r="F93" s="4"/>
      <c r="G93" s="4"/>
      <c r="H93" s="4"/>
      <c r="I93" s="4"/>
    </row>
  </sheetData>
  <protectedRanges>
    <protectedRange sqref="J87 J47 J61 J78" name="טווח1_1"/>
  </protectedRanges>
  <mergeCells count="29">
    <mergeCell ref="B41:E41"/>
    <mergeCell ref="B42:E42"/>
    <mergeCell ref="B43:E43"/>
    <mergeCell ref="B35:E35"/>
    <mergeCell ref="B36:E36"/>
    <mergeCell ref="B37:E37"/>
    <mergeCell ref="B38:E38"/>
    <mergeCell ref="B40:E40"/>
    <mergeCell ref="F2:F4"/>
    <mergeCell ref="G2:G4"/>
    <mergeCell ref="H2:H4"/>
    <mergeCell ref="B33:E33"/>
    <mergeCell ref="B34:E34"/>
    <mergeCell ref="M3:M4"/>
    <mergeCell ref="N3:N4"/>
    <mergeCell ref="O3:O4"/>
    <mergeCell ref="A1:N1"/>
    <mergeCell ref="O1:P1"/>
    <mergeCell ref="I2:I4"/>
    <mergeCell ref="J2:P2"/>
    <mergeCell ref="P3:P4"/>
    <mergeCell ref="K3:K4"/>
    <mergeCell ref="L3:L4"/>
    <mergeCell ref="A2:A4"/>
    <mergeCell ref="D3:D4"/>
    <mergeCell ref="E3:E4"/>
    <mergeCell ref="J3:J4"/>
    <mergeCell ref="B3:C3"/>
    <mergeCell ref="B2:E2"/>
  </mergeCells>
  <pageMargins left="0.15748031496062992" right="0.15748031496062992" top="0.23622047244094491" bottom="0.19685039370078741" header="0.15748031496062992" footer="0.15748031496062992"/>
  <pageSetup paperSize="9" scale="39" orientation="portrait" r:id="rId1"/>
  <ignoredErrors>
    <ignoredError sqref="H33:H35 G33:G37 G40:H40 G4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showGridLines="0" rightToLeft="1" view="pageBreakPreview" zoomScaleNormal="100" zoomScaleSheetLayoutView="100" workbookViewId="0">
      <pane ySplit="4" topLeftCell="A26" activePane="bottomLeft" state="frozen"/>
      <selection activeCell="B1" sqref="B1"/>
      <selection pane="bottomLeft" sqref="A1:N1"/>
    </sheetView>
  </sheetViews>
  <sheetFormatPr defaultColWidth="9" defaultRowHeight="14.25" x14ac:dyDescent="0.2"/>
  <cols>
    <col min="1" max="1" width="4.875" style="34" bestFit="1" customWidth="1"/>
    <col min="2" max="2" width="8.375" style="4" bestFit="1" customWidth="1"/>
    <col min="3" max="3" width="12.125" style="4" bestFit="1" customWidth="1"/>
    <col min="4" max="4" width="10" style="4" customWidth="1"/>
    <col min="5" max="5" width="14" style="4" customWidth="1"/>
    <col min="6" max="6" width="6.375" style="10" bestFit="1" customWidth="1"/>
    <col min="7" max="7" width="5.375" style="10" customWidth="1"/>
    <col min="8" max="8" width="7.125" style="10" customWidth="1"/>
    <col min="9" max="9" width="7.75" style="11" bestFit="1" customWidth="1"/>
    <col min="10" max="10" width="10.75" style="4" bestFit="1" customWidth="1"/>
    <col min="11" max="11" width="5.375" style="4" customWidth="1"/>
    <col min="12" max="16" width="6.75" style="4" customWidth="1"/>
    <col min="17" max="16384" width="9" style="4"/>
  </cols>
  <sheetData>
    <row r="1" spans="1:16" ht="27.75" thickTop="1" thickBot="1" x14ac:dyDescent="0.45">
      <c r="A1" s="192" t="s">
        <v>110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4">
        <f>I46</f>
        <v>61226.1</v>
      </c>
      <c r="P1" s="195"/>
    </row>
    <row r="2" spans="1:16" ht="15" customHeight="1" thickTop="1" x14ac:dyDescent="0.25">
      <c r="A2" s="161" t="s">
        <v>0</v>
      </c>
      <c r="B2" s="170" t="s">
        <v>16</v>
      </c>
      <c r="C2" s="171"/>
      <c r="D2" s="171"/>
      <c r="E2" s="171"/>
      <c r="F2" s="172" t="s">
        <v>1</v>
      </c>
      <c r="G2" s="175" t="s">
        <v>2</v>
      </c>
      <c r="H2" s="175" t="s">
        <v>100</v>
      </c>
      <c r="I2" s="154" t="s">
        <v>71</v>
      </c>
      <c r="J2" s="157" t="s">
        <v>99</v>
      </c>
      <c r="K2" s="158"/>
      <c r="L2" s="158"/>
      <c r="M2" s="158"/>
      <c r="N2" s="158"/>
      <c r="O2" s="158"/>
      <c r="P2" s="196"/>
    </row>
    <row r="3" spans="1:16" ht="13.9" customHeight="1" x14ac:dyDescent="0.2">
      <c r="A3" s="162"/>
      <c r="B3" s="168" t="s">
        <v>26</v>
      </c>
      <c r="C3" s="169"/>
      <c r="D3" s="164" t="s">
        <v>17</v>
      </c>
      <c r="E3" s="164" t="s">
        <v>18</v>
      </c>
      <c r="F3" s="173"/>
      <c r="G3" s="176"/>
      <c r="H3" s="176"/>
      <c r="I3" s="155"/>
      <c r="J3" s="166" t="s">
        <v>19</v>
      </c>
      <c r="K3" s="148" t="s">
        <v>20</v>
      </c>
      <c r="L3" s="159" t="s">
        <v>21</v>
      </c>
      <c r="M3" s="148" t="s">
        <v>22</v>
      </c>
      <c r="N3" s="148" t="s">
        <v>23</v>
      </c>
      <c r="O3" s="148" t="s">
        <v>24</v>
      </c>
      <c r="P3" s="197" t="s">
        <v>25</v>
      </c>
    </row>
    <row r="4" spans="1:16" ht="15.75" thickBot="1" x14ac:dyDescent="0.25">
      <c r="A4" s="163"/>
      <c r="B4" s="14" t="s">
        <v>27</v>
      </c>
      <c r="C4" s="72" t="s">
        <v>28</v>
      </c>
      <c r="D4" s="165"/>
      <c r="E4" s="165"/>
      <c r="F4" s="174"/>
      <c r="G4" s="165"/>
      <c r="H4" s="165"/>
      <c r="I4" s="156"/>
      <c r="J4" s="167"/>
      <c r="K4" s="149"/>
      <c r="L4" s="160"/>
      <c r="M4" s="149"/>
      <c r="N4" s="149"/>
      <c r="O4" s="149"/>
      <c r="P4" s="198"/>
    </row>
    <row r="5" spans="1:16" s="3" customFormat="1" ht="21.75" thickTop="1" thickBot="1" x14ac:dyDescent="0.35">
      <c r="A5" s="110">
        <v>1</v>
      </c>
      <c r="B5" s="111" t="s">
        <v>77</v>
      </c>
      <c r="C5" s="111"/>
      <c r="D5" s="111"/>
      <c r="E5" s="111"/>
      <c r="F5" s="79"/>
      <c r="G5" s="79"/>
      <c r="H5" s="79"/>
      <c r="I5" s="13"/>
      <c r="J5" s="111"/>
      <c r="K5" s="111"/>
      <c r="L5" s="111"/>
      <c r="M5" s="111"/>
      <c r="N5" s="111"/>
      <c r="O5" s="111"/>
      <c r="P5" s="12"/>
    </row>
    <row r="6" spans="1:16" s="48" customFormat="1" ht="15" thickTop="1" x14ac:dyDescent="0.2">
      <c r="A6" s="49">
        <v>1.1000000000000001</v>
      </c>
      <c r="B6" s="23" t="s">
        <v>11</v>
      </c>
      <c r="C6" s="76" t="s">
        <v>74</v>
      </c>
      <c r="D6" s="45" t="s">
        <v>35</v>
      </c>
      <c r="E6" s="15" t="s">
        <v>36</v>
      </c>
      <c r="F6" s="81" t="s">
        <v>6</v>
      </c>
      <c r="G6" s="50">
        <v>1</v>
      </c>
      <c r="H6" s="51">
        <v>300</v>
      </c>
      <c r="I6" s="51">
        <f>H6*G6</f>
        <v>300</v>
      </c>
      <c r="J6" s="52">
        <v>1020152980</v>
      </c>
      <c r="K6" s="15">
        <v>2010</v>
      </c>
      <c r="L6" s="112"/>
      <c r="M6" s="112"/>
      <c r="N6" s="112"/>
      <c r="O6" s="23">
        <v>10</v>
      </c>
      <c r="P6" s="98">
        <v>2</v>
      </c>
    </row>
    <row r="7" spans="1:16" s="48" customFormat="1" x14ac:dyDescent="0.2">
      <c r="A7" s="49">
        <v>1.2</v>
      </c>
      <c r="B7" s="23" t="s">
        <v>12</v>
      </c>
      <c r="C7" s="76" t="s">
        <v>72</v>
      </c>
      <c r="D7" s="45" t="s">
        <v>29</v>
      </c>
      <c r="E7" s="15" t="s">
        <v>30</v>
      </c>
      <c r="F7" s="81" t="s">
        <v>6</v>
      </c>
      <c r="G7" s="50">
        <v>1</v>
      </c>
      <c r="H7" s="51">
        <v>700</v>
      </c>
      <c r="I7" s="51">
        <f t="shared" ref="I7:I27" si="0">H7*G7</f>
        <v>700</v>
      </c>
      <c r="J7" s="52">
        <v>9804</v>
      </c>
      <c r="K7" s="15">
        <v>1971</v>
      </c>
      <c r="L7" s="23">
        <v>200</v>
      </c>
      <c r="M7" s="23">
        <v>4</v>
      </c>
      <c r="N7" s="23">
        <v>4</v>
      </c>
      <c r="O7" s="23">
        <v>10</v>
      </c>
      <c r="P7" s="98">
        <v>3</v>
      </c>
    </row>
    <row r="8" spans="1:16" s="48" customFormat="1" x14ac:dyDescent="0.2">
      <c r="A8" s="46">
        <v>1.3</v>
      </c>
      <c r="B8" s="17" t="s">
        <v>12</v>
      </c>
      <c r="C8" s="74" t="s">
        <v>73</v>
      </c>
      <c r="D8" s="45" t="s">
        <v>29</v>
      </c>
      <c r="E8" s="16" t="s">
        <v>30</v>
      </c>
      <c r="F8" s="80" t="s">
        <v>6</v>
      </c>
      <c r="G8" s="24">
        <v>1</v>
      </c>
      <c r="H8" s="47">
        <v>1000</v>
      </c>
      <c r="I8" s="51">
        <f t="shared" si="0"/>
        <v>1000</v>
      </c>
      <c r="J8" s="43">
        <v>9804</v>
      </c>
      <c r="K8" s="16">
        <v>1971</v>
      </c>
      <c r="L8" s="17">
        <v>250</v>
      </c>
      <c r="M8" s="17">
        <v>6</v>
      </c>
      <c r="N8" s="17">
        <v>6</v>
      </c>
      <c r="O8" s="17">
        <v>12</v>
      </c>
      <c r="P8" s="65">
        <v>5.5</v>
      </c>
    </row>
    <row r="9" spans="1:16" s="48" customFormat="1" x14ac:dyDescent="0.2">
      <c r="A9" s="46">
        <v>1.4</v>
      </c>
      <c r="B9" s="22" t="s">
        <v>12</v>
      </c>
      <c r="C9" s="73" t="s">
        <v>72</v>
      </c>
      <c r="D9" s="18" t="s">
        <v>31</v>
      </c>
      <c r="E9" s="19" t="s">
        <v>30</v>
      </c>
      <c r="F9" s="80" t="s">
        <v>6</v>
      </c>
      <c r="G9" s="53">
        <v>1</v>
      </c>
      <c r="H9" s="47">
        <v>1000</v>
      </c>
      <c r="I9" s="51">
        <f t="shared" si="0"/>
        <v>1000</v>
      </c>
      <c r="J9" s="54">
        <v>332042626</v>
      </c>
      <c r="K9" s="19">
        <v>2020</v>
      </c>
      <c r="L9" s="22">
        <v>300</v>
      </c>
      <c r="M9" s="22">
        <v>4</v>
      </c>
      <c r="N9" s="22">
        <v>4</v>
      </c>
      <c r="O9" s="22">
        <v>10</v>
      </c>
      <c r="P9" s="99">
        <v>5</v>
      </c>
    </row>
    <row r="10" spans="1:16" s="48" customFormat="1" x14ac:dyDescent="0.2">
      <c r="A10" s="46">
        <v>1.5</v>
      </c>
      <c r="B10" s="20" t="s">
        <v>13</v>
      </c>
      <c r="C10" s="73" t="s">
        <v>78</v>
      </c>
      <c r="D10" s="18" t="s">
        <v>32</v>
      </c>
      <c r="E10" s="19" t="s">
        <v>30</v>
      </c>
      <c r="F10" s="80" t="s">
        <v>6</v>
      </c>
      <c r="G10" s="24">
        <v>1</v>
      </c>
      <c r="H10" s="47">
        <v>1000</v>
      </c>
      <c r="I10" s="51">
        <f t="shared" si="0"/>
        <v>1000</v>
      </c>
      <c r="J10" s="54">
        <v>77641</v>
      </c>
      <c r="K10" s="19">
        <v>2003</v>
      </c>
      <c r="L10" s="20">
        <v>250</v>
      </c>
      <c r="M10" s="20">
        <v>4</v>
      </c>
      <c r="N10" s="20">
        <v>4</v>
      </c>
      <c r="O10" s="20">
        <v>11</v>
      </c>
      <c r="P10" s="100">
        <v>5</v>
      </c>
    </row>
    <row r="11" spans="1:16" s="55" customFormat="1" x14ac:dyDescent="0.2">
      <c r="A11" s="46">
        <v>1.6</v>
      </c>
      <c r="B11" s="17" t="s">
        <v>11</v>
      </c>
      <c r="C11" s="74" t="s">
        <v>34</v>
      </c>
      <c r="D11" s="21" t="s">
        <v>29</v>
      </c>
      <c r="E11" s="16" t="s">
        <v>33</v>
      </c>
      <c r="F11" s="80" t="s">
        <v>6</v>
      </c>
      <c r="G11" s="24">
        <v>1</v>
      </c>
      <c r="H11" s="47">
        <v>500</v>
      </c>
      <c r="I11" s="51">
        <f t="shared" si="0"/>
        <v>500</v>
      </c>
      <c r="J11" s="43">
        <v>22037</v>
      </c>
      <c r="K11" s="16">
        <v>1972</v>
      </c>
      <c r="L11" s="17">
        <v>160</v>
      </c>
      <c r="M11" s="17"/>
      <c r="N11" s="17"/>
      <c r="O11" s="17">
        <v>12.5</v>
      </c>
      <c r="P11" s="65"/>
    </row>
    <row r="12" spans="1:16" s="48" customFormat="1" x14ac:dyDescent="0.2">
      <c r="A12" s="56">
        <v>1.7</v>
      </c>
      <c r="B12" s="22" t="s">
        <v>11</v>
      </c>
      <c r="C12" s="73" t="s">
        <v>34</v>
      </c>
      <c r="D12" s="18" t="s">
        <v>35</v>
      </c>
      <c r="E12" s="19" t="s">
        <v>36</v>
      </c>
      <c r="F12" s="80" t="s">
        <v>6</v>
      </c>
      <c r="G12" s="24">
        <v>1</v>
      </c>
      <c r="H12" s="47">
        <v>300</v>
      </c>
      <c r="I12" s="51">
        <f t="shared" si="0"/>
        <v>300</v>
      </c>
      <c r="J12" s="54">
        <v>50846275</v>
      </c>
      <c r="K12" s="19">
        <v>2005</v>
      </c>
      <c r="L12" s="22"/>
      <c r="M12" s="22"/>
      <c r="N12" s="22"/>
      <c r="O12" s="22">
        <v>10</v>
      </c>
      <c r="P12" s="99">
        <v>1.5</v>
      </c>
    </row>
    <row r="13" spans="1:16" s="55" customFormat="1" x14ac:dyDescent="0.2">
      <c r="A13" s="46">
        <v>1.8</v>
      </c>
      <c r="B13" s="25" t="s">
        <v>37</v>
      </c>
      <c r="C13" s="74" t="s">
        <v>38</v>
      </c>
      <c r="D13" s="21" t="s">
        <v>75</v>
      </c>
      <c r="E13" s="16" t="s">
        <v>76</v>
      </c>
      <c r="F13" s="80" t="s">
        <v>6</v>
      </c>
      <c r="G13" s="24">
        <v>1</v>
      </c>
      <c r="H13" s="47">
        <v>500</v>
      </c>
      <c r="I13" s="51">
        <f t="shared" si="0"/>
        <v>500</v>
      </c>
      <c r="J13" s="43">
        <v>20211037</v>
      </c>
      <c r="K13" s="16">
        <v>2021</v>
      </c>
      <c r="L13" s="26"/>
      <c r="M13" s="26"/>
      <c r="N13" s="26"/>
      <c r="O13" s="26"/>
      <c r="P13" s="101">
        <v>2</v>
      </c>
    </row>
    <row r="14" spans="1:16" s="48" customFormat="1" ht="15" thickBot="1" x14ac:dyDescent="0.25">
      <c r="A14" s="56">
        <v>1.9</v>
      </c>
      <c r="B14" s="22" t="s">
        <v>39</v>
      </c>
      <c r="C14" s="73" t="s">
        <v>38</v>
      </c>
      <c r="D14" s="45" t="s">
        <v>75</v>
      </c>
      <c r="E14" s="15" t="s">
        <v>76</v>
      </c>
      <c r="F14" s="82" t="s">
        <v>6</v>
      </c>
      <c r="G14" s="57">
        <v>1</v>
      </c>
      <c r="H14" s="58">
        <v>500</v>
      </c>
      <c r="I14" s="135">
        <f t="shared" si="0"/>
        <v>500</v>
      </c>
      <c r="J14" s="43"/>
      <c r="K14" s="16">
        <v>2021</v>
      </c>
      <c r="L14" s="17"/>
      <c r="M14" s="17"/>
      <c r="N14" s="17"/>
      <c r="O14" s="17"/>
      <c r="P14" s="65">
        <v>2</v>
      </c>
    </row>
    <row r="15" spans="1:16" s="48" customFormat="1" x14ac:dyDescent="0.2">
      <c r="A15" s="59">
        <v>1.1000000000000001</v>
      </c>
      <c r="B15" s="30" t="s">
        <v>11</v>
      </c>
      <c r="C15" s="75" t="s">
        <v>42</v>
      </c>
      <c r="D15" s="29" t="s">
        <v>40</v>
      </c>
      <c r="E15" s="28" t="s">
        <v>41</v>
      </c>
      <c r="F15" s="83" t="s">
        <v>6</v>
      </c>
      <c r="G15" s="27"/>
      <c r="H15" s="60">
        <v>1000</v>
      </c>
      <c r="I15" s="136">
        <f t="shared" si="0"/>
        <v>0</v>
      </c>
      <c r="J15" s="61">
        <v>78439</v>
      </c>
      <c r="K15" s="28">
        <v>2008</v>
      </c>
      <c r="L15" s="30">
        <v>250</v>
      </c>
      <c r="M15" s="30">
        <v>4</v>
      </c>
      <c r="N15" s="30">
        <v>4</v>
      </c>
      <c r="O15" s="30">
        <v>11</v>
      </c>
      <c r="P15" s="102"/>
    </row>
    <row r="16" spans="1:16" s="48" customFormat="1" x14ac:dyDescent="0.2">
      <c r="A16" s="62">
        <v>1.1100000000000001</v>
      </c>
      <c r="B16" s="23" t="s">
        <v>11</v>
      </c>
      <c r="C16" s="76" t="s">
        <v>45</v>
      </c>
      <c r="D16" s="45" t="s">
        <v>35</v>
      </c>
      <c r="E16" s="15" t="s">
        <v>43</v>
      </c>
      <c r="F16" s="80" t="s">
        <v>6</v>
      </c>
      <c r="G16" s="24"/>
      <c r="H16" s="47">
        <v>300</v>
      </c>
      <c r="I16" s="137">
        <f t="shared" si="0"/>
        <v>0</v>
      </c>
      <c r="J16" s="52" t="s">
        <v>44</v>
      </c>
      <c r="K16" s="15">
        <v>2013</v>
      </c>
      <c r="L16" s="23">
        <v>24</v>
      </c>
      <c r="M16" s="23">
        <v>3</v>
      </c>
      <c r="N16" s="23">
        <v>3</v>
      </c>
      <c r="O16" s="23">
        <v>8</v>
      </c>
      <c r="P16" s="98"/>
    </row>
    <row r="17" spans="1:16" s="48" customFormat="1" x14ac:dyDescent="0.2">
      <c r="A17" s="62">
        <v>1.1200000000000001</v>
      </c>
      <c r="B17" s="23" t="s">
        <v>11</v>
      </c>
      <c r="C17" s="76" t="s">
        <v>47</v>
      </c>
      <c r="D17" s="45" t="s">
        <v>29</v>
      </c>
      <c r="E17" s="15" t="s">
        <v>46</v>
      </c>
      <c r="F17" s="80" t="s">
        <v>6</v>
      </c>
      <c r="G17" s="24"/>
      <c r="H17" s="47">
        <v>500</v>
      </c>
      <c r="I17" s="137">
        <f t="shared" si="0"/>
        <v>0</v>
      </c>
      <c r="J17" s="52">
        <v>890674</v>
      </c>
      <c r="K17" s="15">
        <v>1989</v>
      </c>
      <c r="L17" s="23">
        <v>120</v>
      </c>
      <c r="M17" s="23">
        <v>4</v>
      </c>
      <c r="N17" s="23">
        <v>4.2</v>
      </c>
      <c r="O17" s="23">
        <v>8</v>
      </c>
      <c r="P17" s="98"/>
    </row>
    <row r="18" spans="1:16" s="48" customFormat="1" x14ac:dyDescent="0.2">
      <c r="A18" s="62">
        <v>1.1299999999999999</v>
      </c>
      <c r="B18" s="17" t="s">
        <v>11</v>
      </c>
      <c r="C18" s="73" t="s">
        <v>51</v>
      </c>
      <c r="D18" s="21" t="s">
        <v>48</v>
      </c>
      <c r="E18" s="15" t="s">
        <v>49</v>
      </c>
      <c r="F18" s="80" t="s">
        <v>6</v>
      </c>
      <c r="G18" s="24"/>
      <c r="H18" s="47">
        <v>300</v>
      </c>
      <c r="I18" s="137">
        <f t="shared" si="0"/>
        <v>0</v>
      </c>
      <c r="J18" s="103" t="s">
        <v>50</v>
      </c>
      <c r="K18" s="16">
        <v>2020</v>
      </c>
      <c r="L18" s="17">
        <v>24</v>
      </c>
      <c r="M18" s="17"/>
      <c r="N18" s="17"/>
      <c r="O18" s="17">
        <v>6</v>
      </c>
      <c r="P18" s="65"/>
    </row>
    <row r="19" spans="1:16" s="48" customFormat="1" x14ac:dyDescent="0.2">
      <c r="A19" s="62">
        <v>1.1399999999999999</v>
      </c>
      <c r="B19" s="23" t="s">
        <v>54</v>
      </c>
      <c r="C19" s="74" t="s">
        <v>79</v>
      </c>
      <c r="D19" s="45" t="s">
        <v>52</v>
      </c>
      <c r="E19" s="15" t="s">
        <v>53</v>
      </c>
      <c r="F19" s="80" t="s">
        <v>6</v>
      </c>
      <c r="G19" s="24"/>
      <c r="H19" s="47">
        <v>500</v>
      </c>
      <c r="I19" s="137">
        <f t="shared" si="0"/>
        <v>0</v>
      </c>
      <c r="J19" s="52">
        <v>16673</v>
      </c>
      <c r="K19" s="15">
        <v>2014</v>
      </c>
      <c r="L19" s="23">
        <v>150</v>
      </c>
      <c r="M19" s="23"/>
      <c r="N19" s="23"/>
      <c r="O19" s="23">
        <v>10</v>
      </c>
      <c r="P19" s="98"/>
    </row>
    <row r="20" spans="1:16" s="48" customFormat="1" ht="15" thickBot="1" x14ac:dyDescent="0.25">
      <c r="A20" s="63">
        <v>1.1499999999999999</v>
      </c>
      <c r="B20" s="22" t="s">
        <v>14</v>
      </c>
      <c r="C20" s="73"/>
      <c r="D20" s="77"/>
      <c r="E20" s="64"/>
      <c r="F20" s="82" t="s">
        <v>6</v>
      </c>
      <c r="G20" s="57"/>
      <c r="H20" s="58"/>
      <c r="I20" s="138">
        <f t="shared" si="0"/>
        <v>0</v>
      </c>
      <c r="J20" s="104"/>
      <c r="K20" s="64"/>
      <c r="L20" s="64"/>
      <c r="M20" s="22"/>
      <c r="N20" s="22"/>
      <c r="O20" s="64"/>
      <c r="P20" s="99"/>
    </row>
    <row r="21" spans="1:16" s="48" customFormat="1" x14ac:dyDescent="0.2">
      <c r="A21" s="59">
        <v>1.1599999999999999</v>
      </c>
      <c r="B21" s="30" t="s">
        <v>11</v>
      </c>
      <c r="C21" s="75" t="s">
        <v>56</v>
      </c>
      <c r="D21" s="29" t="s">
        <v>29</v>
      </c>
      <c r="E21" s="28" t="s">
        <v>55</v>
      </c>
      <c r="F21" s="83" t="s">
        <v>6</v>
      </c>
      <c r="G21" s="27"/>
      <c r="H21" s="60">
        <v>1000</v>
      </c>
      <c r="I21" s="51">
        <f t="shared" si="0"/>
        <v>0</v>
      </c>
      <c r="J21" s="61">
        <v>12858</v>
      </c>
      <c r="K21" s="28">
        <v>2011</v>
      </c>
      <c r="L21" s="36">
        <v>300</v>
      </c>
      <c r="M21" s="30">
        <v>4</v>
      </c>
      <c r="N21" s="30">
        <v>4</v>
      </c>
      <c r="O21" s="36">
        <v>8</v>
      </c>
      <c r="P21" s="105">
        <v>5.5</v>
      </c>
    </row>
    <row r="22" spans="1:16" s="48" customFormat="1" x14ac:dyDescent="0.2">
      <c r="A22" s="62">
        <v>1.17</v>
      </c>
      <c r="B22" s="26" t="s">
        <v>11</v>
      </c>
      <c r="C22" s="74" t="s">
        <v>15</v>
      </c>
      <c r="D22" s="24" t="s">
        <v>57</v>
      </c>
      <c r="E22" s="16" t="s">
        <v>58</v>
      </c>
      <c r="F22" s="80" t="s">
        <v>6</v>
      </c>
      <c r="G22" s="24"/>
      <c r="H22" s="47">
        <v>1000</v>
      </c>
      <c r="I22" s="51">
        <f t="shared" si="0"/>
        <v>0</v>
      </c>
      <c r="J22" s="43" t="s">
        <v>59</v>
      </c>
      <c r="K22" s="16">
        <v>2017</v>
      </c>
      <c r="L22" s="26">
        <v>300</v>
      </c>
      <c r="M22" s="26">
        <v>4</v>
      </c>
      <c r="N22" s="26">
        <v>4</v>
      </c>
      <c r="O22" s="26">
        <v>10</v>
      </c>
      <c r="P22" s="101">
        <v>20</v>
      </c>
    </row>
    <row r="23" spans="1:16" s="48" customFormat="1" x14ac:dyDescent="0.2">
      <c r="A23" s="62">
        <v>1.18</v>
      </c>
      <c r="B23" s="26" t="s">
        <v>11</v>
      </c>
      <c r="C23" s="74" t="s">
        <v>15</v>
      </c>
      <c r="D23" s="24" t="s">
        <v>57</v>
      </c>
      <c r="E23" s="16" t="s">
        <v>60</v>
      </c>
      <c r="F23" s="80" t="s">
        <v>6</v>
      </c>
      <c r="G23" s="24"/>
      <c r="H23" s="47">
        <v>1000</v>
      </c>
      <c r="I23" s="51">
        <f t="shared" si="0"/>
        <v>0</v>
      </c>
      <c r="J23" s="43" t="s">
        <v>61</v>
      </c>
      <c r="K23" s="16">
        <v>2016</v>
      </c>
      <c r="L23" s="26"/>
      <c r="M23" s="26">
        <v>4</v>
      </c>
      <c r="N23" s="26">
        <v>4</v>
      </c>
      <c r="O23" s="26">
        <v>8</v>
      </c>
      <c r="P23" s="101">
        <v>10</v>
      </c>
    </row>
    <row r="24" spans="1:16" s="48" customFormat="1" x14ac:dyDescent="0.2">
      <c r="A24" s="62">
        <v>1.19</v>
      </c>
      <c r="B24" s="26" t="s">
        <v>11</v>
      </c>
      <c r="C24" s="74" t="s">
        <v>64</v>
      </c>
      <c r="D24" s="21" t="s">
        <v>62</v>
      </c>
      <c r="E24" s="16" t="s">
        <v>63</v>
      </c>
      <c r="F24" s="80" t="s">
        <v>6</v>
      </c>
      <c r="G24" s="24"/>
      <c r="H24" s="47">
        <v>1200</v>
      </c>
      <c r="I24" s="51">
        <f t="shared" si="0"/>
        <v>0</v>
      </c>
      <c r="J24" s="43">
        <v>1005499</v>
      </c>
      <c r="K24" s="16">
        <v>2020</v>
      </c>
      <c r="L24" s="26">
        <v>470</v>
      </c>
      <c r="M24" s="26">
        <v>4</v>
      </c>
      <c r="N24" s="26">
        <v>4</v>
      </c>
      <c r="O24" s="26">
        <v>8</v>
      </c>
      <c r="P24" s="101">
        <v>10</v>
      </c>
    </row>
    <row r="25" spans="1:16" s="48" customFormat="1" ht="15" thickBot="1" x14ac:dyDescent="0.25">
      <c r="A25" s="62">
        <v>1.2</v>
      </c>
      <c r="B25" s="20" t="s">
        <v>11</v>
      </c>
      <c r="C25" s="73" t="s">
        <v>64</v>
      </c>
      <c r="D25" s="18" t="s">
        <v>29</v>
      </c>
      <c r="E25" s="19" t="s">
        <v>65</v>
      </c>
      <c r="F25" s="80" t="s">
        <v>6</v>
      </c>
      <c r="G25" s="24"/>
      <c r="H25" s="47">
        <v>1200</v>
      </c>
      <c r="I25" s="51">
        <f t="shared" si="0"/>
        <v>0</v>
      </c>
      <c r="J25" s="54">
        <v>103607</v>
      </c>
      <c r="K25" s="19">
        <v>2011</v>
      </c>
      <c r="L25" s="20">
        <v>470</v>
      </c>
      <c r="M25" s="20">
        <v>4</v>
      </c>
      <c r="N25" s="20">
        <v>4</v>
      </c>
      <c r="O25" s="20">
        <v>8</v>
      </c>
      <c r="P25" s="100">
        <v>10</v>
      </c>
    </row>
    <row r="26" spans="1:16" s="48" customFormat="1" x14ac:dyDescent="0.2">
      <c r="A26" s="62">
        <v>1.21</v>
      </c>
      <c r="B26" s="30" t="s">
        <v>11</v>
      </c>
      <c r="C26" s="75" t="s">
        <v>15</v>
      </c>
      <c r="D26" s="27" t="s">
        <v>57</v>
      </c>
      <c r="E26" s="28" t="s">
        <v>66</v>
      </c>
      <c r="F26" s="80" t="s">
        <v>6</v>
      </c>
      <c r="G26" s="24"/>
      <c r="H26" s="47">
        <v>1000</v>
      </c>
      <c r="I26" s="51">
        <f t="shared" si="0"/>
        <v>0</v>
      </c>
      <c r="J26" s="61" t="s">
        <v>67</v>
      </c>
      <c r="K26" s="28">
        <v>2018</v>
      </c>
      <c r="L26" s="36">
        <v>250</v>
      </c>
      <c r="M26" s="30">
        <v>4</v>
      </c>
      <c r="N26" s="30">
        <v>4</v>
      </c>
      <c r="O26" s="36"/>
      <c r="P26" s="105"/>
    </row>
    <row r="27" spans="1:16" s="48" customFormat="1" x14ac:dyDescent="0.2">
      <c r="A27" s="62">
        <v>1.22</v>
      </c>
      <c r="B27" s="26" t="s">
        <v>11</v>
      </c>
      <c r="C27" s="74" t="s">
        <v>70</v>
      </c>
      <c r="D27" s="24" t="s">
        <v>57</v>
      </c>
      <c r="E27" s="16" t="s">
        <v>68</v>
      </c>
      <c r="F27" s="80" t="s">
        <v>6</v>
      </c>
      <c r="G27" s="24"/>
      <c r="H27" s="47">
        <v>1000</v>
      </c>
      <c r="I27" s="51">
        <f t="shared" si="0"/>
        <v>0</v>
      </c>
      <c r="J27" s="43" t="s">
        <v>69</v>
      </c>
      <c r="K27" s="16">
        <v>2019</v>
      </c>
      <c r="L27" s="17">
        <v>250</v>
      </c>
      <c r="M27" s="26">
        <v>4</v>
      </c>
      <c r="N27" s="26">
        <v>4</v>
      </c>
      <c r="O27" s="17"/>
      <c r="P27" s="65"/>
    </row>
    <row r="28" spans="1:16" ht="15" x14ac:dyDescent="0.25">
      <c r="A28" s="84"/>
      <c r="B28" s="93" t="s">
        <v>5</v>
      </c>
      <c r="C28" s="85"/>
      <c r="D28" s="90"/>
      <c r="E28" s="90"/>
      <c r="F28" s="67"/>
      <c r="G28" s="5"/>
      <c r="H28" s="133"/>
      <c r="I28" s="40">
        <f>SUM(I6:I27)</f>
        <v>5800</v>
      </c>
      <c r="J28" s="106"/>
      <c r="K28" s="90"/>
      <c r="L28" s="93"/>
      <c r="M28" s="90"/>
      <c r="N28" s="90"/>
      <c r="O28" s="90"/>
      <c r="P28" s="127"/>
    </row>
    <row r="29" spans="1:16" ht="15" x14ac:dyDescent="0.25">
      <c r="A29" s="86"/>
      <c r="B29" s="96" t="s">
        <v>9</v>
      </c>
      <c r="C29" s="87"/>
      <c r="D29" s="91"/>
      <c r="E29" s="91"/>
      <c r="F29" s="68" t="s">
        <v>7</v>
      </c>
      <c r="G29" s="97">
        <v>15</v>
      </c>
      <c r="H29" s="78"/>
      <c r="I29" s="141"/>
      <c r="J29" s="107"/>
      <c r="K29" s="91"/>
      <c r="L29" s="94"/>
      <c r="M29" s="91"/>
      <c r="N29" s="91"/>
      <c r="O29" s="91"/>
      <c r="P29" s="128"/>
    </row>
    <row r="30" spans="1:16" ht="15.75" thickBot="1" x14ac:dyDescent="0.3">
      <c r="A30" s="88"/>
      <c r="B30" s="95" t="s">
        <v>8</v>
      </c>
      <c r="C30" s="89"/>
      <c r="D30" s="92"/>
      <c r="E30" s="92"/>
      <c r="F30" s="67"/>
      <c r="G30" s="5"/>
      <c r="H30" s="133"/>
      <c r="I30" s="40">
        <f>I28*(1-(G29/100))</f>
        <v>4930</v>
      </c>
      <c r="J30" s="108"/>
      <c r="K30" s="92"/>
      <c r="L30" s="95"/>
      <c r="M30" s="92"/>
      <c r="N30" s="92"/>
      <c r="O30" s="92"/>
      <c r="P30" s="129"/>
    </row>
    <row r="31" spans="1:16" s="3" customFormat="1" ht="21.75" thickTop="1" thickBot="1" x14ac:dyDescent="0.35">
      <c r="A31" s="110">
        <v>2</v>
      </c>
      <c r="B31" s="111" t="s">
        <v>108</v>
      </c>
      <c r="C31" s="111"/>
      <c r="D31" s="111"/>
      <c r="E31" s="111"/>
      <c r="F31" s="79"/>
      <c r="G31" s="79"/>
      <c r="H31" s="79"/>
      <c r="I31" s="13"/>
      <c r="J31" s="111"/>
      <c r="K31" s="111"/>
      <c r="L31" s="111"/>
      <c r="M31" s="111"/>
      <c r="N31" s="111"/>
      <c r="O31" s="111"/>
      <c r="P31" s="111"/>
    </row>
    <row r="32" spans="1:16" s="9" customFormat="1" ht="17.25" thickTop="1" x14ac:dyDescent="0.2">
      <c r="A32" s="113">
        <v>2.1</v>
      </c>
      <c r="B32" s="115" t="s">
        <v>82</v>
      </c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30"/>
    </row>
    <row r="33" spans="1:16" s="9" customFormat="1" x14ac:dyDescent="0.2">
      <c r="A33" s="31" t="s">
        <v>85</v>
      </c>
      <c r="B33" s="177" t="s">
        <v>83</v>
      </c>
      <c r="C33" s="178"/>
      <c r="D33" s="178"/>
      <c r="E33" s="179"/>
      <c r="F33" s="69" t="s">
        <v>80</v>
      </c>
      <c r="G33" s="7" t="s">
        <v>104</v>
      </c>
      <c r="H33" s="116" t="s">
        <v>101</v>
      </c>
      <c r="I33" s="8">
        <f>H33*G33</f>
        <v>1800</v>
      </c>
      <c r="J33" s="109"/>
      <c r="K33" s="6"/>
      <c r="L33" s="6"/>
      <c r="M33" s="6"/>
      <c r="N33" s="6"/>
      <c r="O33" s="6"/>
      <c r="P33" s="37"/>
    </row>
    <row r="34" spans="1:16" s="9" customFormat="1" x14ac:dyDescent="0.2">
      <c r="A34" s="31" t="s">
        <v>86</v>
      </c>
      <c r="B34" s="177" t="s">
        <v>84</v>
      </c>
      <c r="C34" s="178"/>
      <c r="D34" s="178"/>
      <c r="E34" s="179"/>
      <c r="F34" s="69" t="s">
        <v>80</v>
      </c>
      <c r="G34" s="7" t="s">
        <v>104</v>
      </c>
      <c r="H34" s="116" t="s">
        <v>102</v>
      </c>
      <c r="I34" s="8">
        <f t="shared" ref="I34:I35" si="1">H34*G34</f>
        <v>1200</v>
      </c>
      <c r="J34" s="109"/>
      <c r="K34" s="6"/>
      <c r="L34" s="6"/>
      <c r="M34" s="6"/>
      <c r="N34" s="6"/>
      <c r="O34" s="6"/>
      <c r="P34" s="37"/>
    </row>
    <row r="35" spans="1:16" s="9" customFormat="1" x14ac:dyDescent="0.2">
      <c r="A35" s="31" t="s">
        <v>87</v>
      </c>
      <c r="B35" s="186" t="s">
        <v>81</v>
      </c>
      <c r="C35" s="187"/>
      <c r="D35" s="187"/>
      <c r="E35" s="188"/>
      <c r="F35" s="69" t="s">
        <v>80</v>
      </c>
      <c r="G35" s="7" t="s">
        <v>105</v>
      </c>
      <c r="H35" s="116" t="s">
        <v>103</v>
      </c>
      <c r="I35" s="8">
        <f t="shared" si="1"/>
        <v>1000</v>
      </c>
      <c r="J35" s="109"/>
      <c r="K35" s="6"/>
      <c r="L35" s="6"/>
      <c r="M35" s="6"/>
      <c r="N35" s="6"/>
      <c r="O35" s="6"/>
      <c r="P35" s="37"/>
    </row>
    <row r="36" spans="1:16" s="9" customFormat="1" ht="15" x14ac:dyDescent="0.25">
      <c r="A36" s="31"/>
      <c r="B36" s="180" t="s">
        <v>88</v>
      </c>
      <c r="C36" s="181"/>
      <c r="D36" s="181"/>
      <c r="E36" s="182"/>
      <c r="F36" s="69"/>
      <c r="G36" s="7"/>
      <c r="H36" s="116"/>
      <c r="I36" s="139">
        <f>SUM(I33:I35)</f>
        <v>4000</v>
      </c>
      <c r="J36" s="109"/>
      <c r="K36" s="6"/>
      <c r="L36" s="6"/>
      <c r="M36" s="6"/>
      <c r="N36" s="6"/>
      <c r="O36" s="6"/>
      <c r="P36" s="37"/>
    </row>
    <row r="37" spans="1:16" s="9" customFormat="1" ht="15" x14ac:dyDescent="0.25">
      <c r="A37" s="31"/>
      <c r="B37" s="183" t="s">
        <v>89</v>
      </c>
      <c r="C37" s="184"/>
      <c r="D37" s="184"/>
      <c r="E37" s="185"/>
      <c r="F37" s="69" t="s">
        <v>7</v>
      </c>
      <c r="G37" s="140" t="s">
        <v>106</v>
      </c>
      <c r="H37" s="116"/>
      <c r="I37" s="8"/>
      <c r="J37" s="109"/>
      <c r="K37" s="6"/>
      <c r="L37" s="6"/>
      <c r="M37" s="6"/>
      <c r="N37" s="6"/>
      <c r="O37" s="6"/>
      <c r="P37" s="37"/>
    </row>
    <row r="38" spans="1:16" s="9" customFormat="1" ht="15" x14ac:dyDescent="0.25">
      <c r="A38" s="119"/>
      <c r="B38" s="189" t="s">
        <v>90</v>
      </c>
      <c r="C38" s="190"/>
      <c r="D38" s="190"/>
      <c r="E38" s="191"/>
      <c r="F38" s="120"/>
      <c r="G38" s="121"/>
      <c r="H38" s="134"/>
      <c r="I38" s="40">
        <f>I36*(1-(G37/100))</f>
        <v>3400</v>
      </c>
      <c r="J38" s="122"/>
      <c r="K38" s="123"/>
      <c r="L38" s="123"/>
      <c r="M38" s="123"/>
      <c r="N38" s="123"/>
      <c r="O38" s="123"/>
      <c r="P38" s="131"/>
    </row>
    <row r="39" spans="1:16" s="9" customFormat="1" ht="16.5" x14ac:dyDescent="0.2">
      <c r="A39" s="124" t="s">
        <v>91</v>
      </c>
      <c r="B39" s="125" t="s">
        <v>92</v>
      </c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32"/>
    </row>
    <row r="40" spans="1:16" s="9" customFormat="1" x14ac:dyDescent="0.2">
      <c r="A40" s="31" t="s">
        <v>94</v>
      </c>
      <c r="B40" s="177" t="s">
        <v>93</v>
      </c>
      <c r="C40" s="178"/>
      <c r="D40" s="178"/>
      <c r="E40" s="179"/>
      <c r="F40" s="69" t="s">
        <v>6</v>
      </c>
      <c r="G40" s="7" t="s">
        <v>10</v>
      </c>
      <c r="H40" s="8">
        <v>40000</v>
      </c>
      <c r="I40" s="8">
        <f>H40*G40</f>
        <v>40000</v>
      </c>
      <c r="J40" s="109"/>
      <c r="K40" s="6"/>
      <c r="L40" s="6"/>
      <c r="M40" s="6"/>
      <c r="N40" s="6"/>
      <c r="O40" s="6"/>
      <c r="P40" s="37"/>
    </row>
    <row r="41" spans="1:16" s="9" customFormat="1" ht="15" x14ac:dyDescent="0.25">
      <c r="A41" s="31"/>
      <c r="B41" s="180" t="s">
        <v>95</v>
      </c>
      <c r="C41" s="181"/>
      <c r="D41" s="181"/>
      <c r="E41" s="182"/>
      <c r="F41" s="69"/>
      <c r="G41" s="7"/>
      <c r="H41" s="116"/>
      <c r="I41" s="139">
        <f>SUM(I40)</f>
        <v>40000</v>
      </c>
      <c r="J41" s="109"/>
      <c r="K41" s="6"/>
      <c r="L41" s="6"/>
      <c r="M41" s="6"/>
      <c r="N41" s="6"/>
      <c r="O41" s="6"/>
      <c r="P41" s="37"/>
    </row>
    <row r="42" spans="1:16" s="9" customFormat="1" ht="15" x14ac:dyDescent="0.25">
      <c r="A42" s="31"/>
      <c r="B42" s="183" t="s">
        <v>96</v>
      </c>
      <c r="C42" s="184"/>
      <c r="D42" s="184"/>
      <c r="E42" s="185"/>
      <c r="F42" s="69"/>
      <c r="G42" s="140" t="s">
        <v>104</v>
      </c>
      <c r="H42" s="116"/>
      <c r="I42" s="8"/>
      <c r="J42" s="109"/>
      <c r="K42" s="6"/>
      <c r="L42" s="6"/>
      <c r="M42" s="6"/>
      <c r="N42" s="6"/>
      <c r="O42" s="6"/>
      <c r="P42" s="37"/>
    </row>
    <row r="43" spans="1:16" s="9" customFormat="1" ht="15" x14ac:dyDescent="0.25">
      <c r="A43" s="31"/>
      <c r="B43" s="180" t="s">
        <v>97</v>
      </c>
      <c r="C43" s="181"/>
      <c r="D43" s="181"/>
      <c r="E43" s="182"/>
      <c r="F43" s="69"/>
      <c r="G43" s="7"/>
      <c r="H43" s="116"/>
      <c r="I43" s="40">
        <f>I41*(1+(G42/100))</f>
        <v>44000</v>
      </c>
      <c r="J43" s="109"/>
      <c r="K43" s="6"/>
      <c r="L43" s="6"/>
      <c r="M43" s="6"/>
      <c r="N43" s="6"/>
      <c r="O43" s="6"/>
      <c r="P43" s="37"/>
    </row>
    <row r="44" spans="1:16" s="9" customFormat="1" ht="15.75" thickBot="1" x14ac:dyDescent="0.3">
      <c r="A44" s="31"/>
      <c r="B44" s="117" t="s">
        <v>98</v>
      </c>
      <c r="C44" s="118"/>
      <c r="D44" s="118"/>
      <c r="E44" s="118"/>
      <c r="F44" s="69"/>
      <c r="G44" s="7"/>
      <c r="H44" s="116"/>
      <c r="I44" s="142">
        <f>I38+I43</f>
        <v>47400</v>
      </c>
      <c r="J44" s="109"/>
      <c r="K44" s="6"/>
      <c r="L44" s="6"/>
      <c r="M44" s="6"/>
      <c r="N44" s="6"/>
      <c r="O44" s="6"/>
      <c r="P44" s="37"/>
    </row>
    <row r="45" spans="1:16" ht="15.75" thickTop="1" x14ac:dyDescent="0.2">
      <c r="A45" s="32"/>
      <c r="B45" s="1"/>
      <c r="C45" s="38"/>
      <c r="D45" s="1" t="s">
        <v>4</v>
      </c>
      <c r="E45" s="1"/>
      <c r="F45" s="70"/>
      <c r="G45" s="1"/>
      <c r="H45" s="44"/>
      <c r="I45" s="41">
        <f>I30+I44</f>
        <v>52330</v>
      </c>
      <c r="J45" s="70"/>
      <c r="K45" s="1"/>
      <c r="L45" s="44"/>
      <c r="M45" s="1"/>
      <c r="N45" s="1"/>
      <c r="O45" s="1"/>
      <c r="P45" s="38"/>
    </row>
    <row r="46" spans="1:16" ht="15.75" thickBot="1" x14ac:dyDescent="0.25">
      <c r="A46" s="33"/>
      <c r="B46" s="2"/>
      <c r="C46" s="39"/>
      <c r="D46" s="2" t="s">
        <v>3</v>
      </c>
      <c r="E46" s="2"/>
      <c r="F46" s="71"/>
      <c r="G46" s="2"/>
      <c r="H46" s="66"/>
      <c r="I46" s="42">
        <f>I45*1.17</f>
        <v>61226.1</v>
      </c>
      <c r="J46" s="71"/>
      <c r="K46" s="2"/>
      <c r="L46" s="66"/>
      <c r="M46" s="2"/>
      <c r="N46" s="2"/>
      <c r="O46" s="2"/>
      <c r="P46" s="39"/>
    </row>
    <row r="47" spans="1:16" ht="15" thickTop="1" x14ac:dyDescent="0.2"/>
    <row r="48" spans="1:16" x14ac:dyDescent="0.2">
      <c r="A48" s="35"/>
      <c r="F48" s="4"/>
      <c r="G48" s="4"/>
      <c r="H48" s="4"/>
      <c r="I48" s="4"/>
    </row>
    <row r="49" spans="1:9" x14ac:dyDescent="0.2">
      <c r="A49" s="35"/>
      <c r="F49" s="4"/>
      <c r="G49" s="4"/>
      <c r="H49" s="4"/>
      <c r="I49" s="4"/>
    </row>
    <row r="50" spans="1:9" x14ac:dyDescent="0.2">
      <c r="A50" s="35"/>
      <c r="F50" s="4"/>
      <c r="G50" s="4"/>
      <c r="H50" s="4"/>
      <c r="I50" s="4"/>
    </row>
    <row r="51" spans="1:9" x14ac:dyDescent="0.2">
      <c r="A51" s="35"/>
      <c r="F51" s="4"/>
      <c r="G51" s="4"/>
      <c r="H51" s="4"/>
      <c r="I51" s="4"/>
    </row>
    <row r="52" spans="1:9" x14ac:dyDescent="0.2">
      <c r="A52" s="35"/>
      <c r="F52" s="4"/>
      <c r="G52" s="4"/>
      <c r="H52" s="4"/>
      <c r="I52" s="4"/>
    </row>
    <row r="53" spans="1:9" x14ac:dyDescent="0.2">
      <c r="A53" s="35"/>
      <c r="F53" s="4"/>
      <c r="G53" s="4"/>
      <c r="H53" s="4"/>
      <c r="I53" s="4"/>
    </row>
    <row r="54" spans="1:9" x14ac:dyDescent="0.2">
      <c r="A54" s="35"/>
      <c r="F54" s="4"/>
      <c r="G54" s="4"/>
      <c r="H54" s="4"/>
      <c r="I54" s="4"/>
    </row>
    <row r="55" spans="1:9" x14ac:dyDescent="0.2">
      <c r="A55" s="35"/>
      <c r="F55" s="4"/>
      <c r="G55" s="4"/>
      <c r="H55" s="4"/>
      <c r="I55" s="4"/>
    </row>
    <row r="56" spans="1:9" x14ac:dyDescent="0.2">
      <c r="A56" s="35"/>
      <c r="F56" s="4"/>
      <c r="G56" s="4"/>
      <c r="H56" s="4"/>
      <c r="I56" s="4"/>
    </row>
    <row r="57" spans="1:9" x14ac:dyDescent="0.2">
      <c r="A57" s="35"/>
      <c r="F57" s="4"/>
      <c r="G57" s="4"/>
      <c r="H57" s="4"/>
      <c r="I57" s="4"/>
    </row>
    <row r="58" spans="1:9" x14ac:dyDescent="0.2">
      <c r="A58" s="35"/>
      <c r="F58" s="4"/>
      <c r="G58" s="4"/>
      <c r="H58" s="4"/>
      <c r="I58" s="4"/>
    </row>
    <row r="59" spans="1:9" x14ac:dyDescent="0.2">
      <c r="A59" s="35"/>
      <c r="F59" s="4"/>
      <c r="G59" s="4"/>
      <c r="H59" s="4"/>
      <c r="I59" s="4"/>
    </row>
    <row r="60" spans="1:9" x14ac:dyDescent="0.2">
      <c r="A60" s="35"/>
      <c r="F60" s="4"/>
      <c r="G60" s="4"/>
      <c r="H60" s="4"/>
      <c r="I60" s="4"/>
    </row>
    <row r="61" spans="1:9" x14ac:dyDescent="0.2">
      <c r="A61" s="35"/>
      <c r="F61" s="4"/>
      <c r="G61" s="4"/>
      <c r="H61" s="4"/>
      <c r="I61" s="4"/>
    </row>
    <row r="62" spans="1:9" x14ac:dyDescent="0.2">
      <c r="A62" s="35"/>
      <c r="F62" s="4"/>
      <c r="G62" s="4"/>
      <c r="H62" s="4"/>
      <c r="I62" s="4"/>
    </row>
    <row r="63" spans="1:9" x14ac:dyDescent="0.2">
      <c r="A63" s="35"/>
      <c r="F63" s="4"/>
      <c r="G63" s="4"/>
      <c r="H63" s="4"/>
      <c r="I63" s="4"/>
    </row>
    <row r="64" spans="1:9" x14ac:dyDescent="0.2">
      <c r="A64" s="35"/>
      <c r="F64" s="4"/>
      <c r="G64" s="4"/>
      <c r="H64" s="4"/>
      <c r="I64" s="4"/>
    </row>
    <row r="65" spans="1:9" x14ac:dyDescent="0.2">
      <c r="A65" s="35"/>
      <c r="F65" s="4"/>
      <c r="G65" s="4"/>
      <c r="H65" s="4"/>
      <c r="I65" s="4"/>
    </row>
    <row r="66" spans="1:9" x14ac:dyDescent="0.2">
      <c r="A66" s="35"/>
      <c r="F66" s="4"/>
      <c r="G66" s="4"/>
      <c r="H66" s="4"/>
      <c r="I66" s="4"/>
    </row>
    <row r="67" spans="1:9" x14ac:dyDescent="0.2">
      <c r="A67" s="35"/>
      <c r="F67" s="4"/>
      <c r="G67" s="4"/>
      <c r="H67" s="4"/>
      <c r="I67" s="4"/>
    </row>
    <row r="68" spans="1:9" x14ac:dyDescent="0.2">
      <c r="A68" s="35"/>
      <c r="F68" s="4"/>
      <c r="G68" s="4"/>
      <c r="H68" s="4"/>
      <c r="I68" s="4"/>
    </row>
    <row r="69" spans="1:9" x14ac:dyDescent="0.2">
      <c r="A69" s="35"/>
      <c r="F69" s="4"/>
      <c r="G69" s="4"/>
      <c r="H69" s="4"/>
      <c r="I69" s="4"/>
    </row>
    <row r="70" spans="1:9" x14ac:dyDescent="0.2">
      <c r="A70" s="35"/>
      <c r="F70" s="4"/>
      <c r="G70" s="4"/>
      <c r="H70" s="4"/>
      <c r="I70" s="4"/>
    </row>
    <row r="71" spans="1:9" x14ac:dyDescent="0.2">
      <c r="A71" s="35"/>
      <c r="F71" s="4"/>
      <c r="G71" s="4"/>
      <c r="H71" s="4"/>
      <c r="I71" s="4"/>
    </row>
    <row r="72" spans="1:9" x14ac:dyDescent="0.2">
      <c r="A72" s="35"/>
      <c r="F72" s="4"/>
      <c r="G72" s="4"/>
      <c r="H72" s="4"/>
      <c r="I72" s="4"/>
    </row>
    <row r="73" spans="1:9" x14ac:dyDescent="0.2">
      <c r="A73" s="35"/>
      <c r="F73" s="4"/>
      <c r="G73" s="4"/>
      <c r="H73" s="4"/>
      <c r="I73" s="4"/>
    </row>
    <row r="74" spans="1:9" x14ac:dyDescent="0.2">
      <c r="A74" s="35"/>
      <c r="F74" s="4"/>
      <c r="G74" s="4"/>
      <c r="H74" s="4"/>
      <c r="I74" s="4"/>
    </row>
    <row r="75" spans="1:9" x14ac:dyDescent="0.2">
      <c r="A75" s="35"/>
      <c r="F75" s="4"/>
      <c r="G75" s="4"/>
      <c r="H75" s="4"/>
      <c r="I75" s="4"/>
    </row>
    <row r="76" spans="1:9" x14ac:dyDescent="0.2">
      <c r="A76" s="35"/>
      <c r="F76" s="4"/>
      <c r="G76" s="4"/>
      <c r="H76" s="4"/>
      <c r="I76" s="4"/>
    </row>
    <row r="77" spans="1:9" x14ac:dyDescent="0.2">
      <c r="A77" s="35"/>
      <c r="F77" s="4"/>
      <c r="G77" s="4"/>
      <c r="H77" s="4"/>
      <c r="I77" s="4"/>
    </row>
    <row r="78" spans="1:9" x14ac:dyDescent="0.2">
      <c r="A78" s="35"/>
      <c r="F78" s="4"/>
      <c r="G78" s="4"/>
      <c r="H78" s="4"/>
      <c r="I78" s="4"/>
    </row>
    <row r="79" spans="1:9" x14ac:dyDescent="0.2">
      <c r="A79" s="35"/>
      <c r="F79" s="4"/>
      <c r="G79" s="4"/>
      <c r="H79" s="4"/>
      <c r="I79" s="4"/>
    </row>
    <row r="80" spans="1:9" x14ac:dyDescent="0.2">
      <c r="A80" s="35"/>
      <c r="F80" s="4"/>
      <c r="G80" s="4"/>
      <c r="H80" s="4"/>
      <c r="I80" s="4"/>
    </row>
    <row r="81" spans="1:9" x14ac:dyDescent="0.2">
      <c r="A81" s="35"/>
      <c r="F81" s="4"/>
      <c r="G81" s="4"/>
      <c r="H81" s="4"/>
      <c r="I81" s="4"/>
    </row>
    <row r="82" spans="1:9" x14ac:dyDescent="0.2">
      <c r="A82" s="35"/>
      <c r="F82" s="4"/>
      <c r="G82" s="4"/>
      <c r="H82" s="4"/>
      <c r="I82" s="4"/>
    </row>
    <row r="83" spans="1:9" x14ac:dyDescent="0.2">
      <c r="A83" s="35"/>
      <c r="F83" s="4"/>
      <c r="G83" s="4"/>
      <c r="H83" s="4"/>
      <c r="I83" s="4"/>
    </row>
    <row r="84" spans="1:9" x14ac:dyDescent="0.2">
      <c r="A84" s="35"/>
      <c r="F84" s="4"/>
      <c r="G84" s="4"/>
      <c r="H84" s="4"/>
      <c r="I84" s="4"/>
    </row>
    <row r="85" spans="1:9" x14ac:dyDescent="0.2">
      <c r="A85" s="35"/>
      <c r="F85" s="4"/>
      <c r="G85" s="4"/>
      <c r="H85" s="4"/>
      <c r="I85" s="4"/>
    </row>
    <row r="86" spans="1:9" x14ac:dyDescent="0.2">
      <c r="A86" s="35"/>
      <c r="F86" s="4"/>
      <c r="G86" s="4"/>
      <c r="H86" s="4"/>
      <c r="I86" s="4"/>
    </row>
    <row r="87" spans="1:9" x14ac:dyDescent="0.2">
      <c r="A87" s="35"/>
      <c r="F87" s="4"/>
      <c r="G87" s="4"/>
      <c r="H87" s="4"/>
      <c r="I87" s="4"/>
    </row>
    <row r="88" spans="1:9" x14ac:dyDescent="0.2">
      <c r="A88" s="35"/>
      <c r="F88" s="4"/>
      <c r="G88" s="4"/>
      <c r="H88" s="4"/>
      <c r="I88" s="4"/>
    </row>
    <row r="89" spans="1:9" x14ac:dyDescent="0.2">
      <c r="A89" s="35"/>
      <c r="F89" s="4"/>
      <c r="G89" s="4"/>
      <c r="H89" s="4"/>
      <c r="I89" s="4"/>
    </row>
    <row r="90" spans="1:9" x14ac:dyDescent="0.2">
      <c r="A90" s="35"/>
      <c r="F90" s="4"/>
      <c r="G90" s="4"/>
      <c r="H90" s="4"/>
      <c r="I90" s="4"/>
    </row>
    <row r="91" spans="1:9" x14ac:dyDescent="0.2">
      <c r="A91" s="35"/>
      <c r="F91" s="4"/>
      <c r="G91" s="4"/>
      <c r="H91" s="4"/>
      <c r="I91" s="4"/>
    </row>
    <row r="92" spans="1:9" x14ac:dyDescent="0.2">
      <c r="A92" s="35"/>
      <c r="F92" s="4"/>
      <c r="G92" s="4"/>
      <c r="H92" s="4"/>
      <c r="I92" s="4"/>
    </row>
    <row r="93" spans="1:9" x14ac:dyDescent="0.2">
      <c r="A93" s="35"/>
      <c r="F93" s="4"/>
      <c r="G93" s="4"/>
      <c r="H93" s="4"/>
      <c r="I93" s="4"/>
    </row>
  </sheetData>
  <protectedRanges>
    <protectedRange sqref="J87 J47 J61 J78" name="טווח1_1_1"/>
  </protectedRanges>
  <mergeCells count="29">
    <mergeCell ref="A2:A4"/>
    <mergeCell ref="G2:G4"/>
    <mergeCell ref="B43:E43"/>
    <mergeCell ref="A1:N1"/>
    <mergeCell ref="O1:P1"/>
    <mergeCell ref="I2:I4"/>
    <mergeCell ref="J2:P2"/>
    <mergeCell ref="P3:P4"/>
    <mergeCell ref="B37:E37"/>
    <mergeCell ref="B38:E38"/>
    <mergeCell ref="B40:E40"/>
    <mergeCell ref="B41:E41"/>
    <mergeCell ref="B42:E42"/>
    <mergeCell ref="D3:D4"/>
    <mergeCell ref="E3:E4"/>
    <mergeCell ref="J3:J4"/>
    <mergeCell ref="N3:N4"/>
    <mergeCell ref="O3:O4"/>
    <mergeCell ref="B33:E33"/>
    <mergeCell ref="B3:C3"/>
    <mergeCell ref="B2:E2"/>
    <mergeCell ref="F2:F4"/>
    <mergeCell ref="K3:K4"/>
    <mergeCell ref="L3:L4"/>
    <mergeCell ref="B34:E34"/>
    <mergeCell ref="B35:E35"/>
    <mergeCell ref="B36:E36"/>
    <mergeCell ref="H2:H4"/>
    <mergeCell ref="M3:M4"/>
  </mergeCells>
  <pageMargins left="0.7" right="0.7" top="0.75" bottom="0.75" header="0.3" footer="0.3"/>
  <pageSetup paperSize="9" scale="45" orientation="portrait" r:id="rId1"/>
  <ignoredErrors>
    <ignoredError sqref="G33:H35 G37 G41:H42 G4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showGridLines="0" rightToLeft="1" view="pageBreakPreview" zoomScaleNormal="100" zoomScaleSheetLayoutView="100" workbookViewId="0">
      <pane ySplit="4" topLeftCell="A26" activePane="bottomLeft" state="frozen"/>
      <selection pane="bottomLeft" sqref="A1:N1"/>
    </sheetView>
  </sheetViews>
  <sheetFormatPr defaultColWidth="9" defaultRowHeight="14.25" x14ac:dyDescent="0.2"/>
  <cols>
    <col min="1" max="1" width="4.875" style="34" bestFit="1" customWidth="1"/>
    <col min="2" max="2" width="8.375" style="4" bestFit="1" customWidth="1"/>
    <col min="3" max="3" width="12.125" style="4" bestFit="1" customWidth="1"/>
    <col min="4" max="4" width="10" style="4" customWidth="1"/>
    <col min="5" max="5" width="14" style="4" customWidth="1"/>
    <col min="6" max="6" width="6.375" style="10" bestFit="1" customWidth="1"/>
    <col min="7" max="7" width="5.375" style="10" customWidth="1"/>
    <col min="8" max="8" width="7.125" style="10" customWidth="1"/>
    <col min="9" max="9" width="7.75" style="11" bestFit="1" customWidth="1"/>
    <col min="10" max="10" width="10.75" style="4" bestFit="1" customWidth="1"/>
    <col min="11" max="11" width="5.375" style="4" customWidth="1"/>
    <col min="12" max="16" width="6.75" style="4" customWidth="1"/>
    <col min="17" max="16384" width="9" style="4"/>
  </cols>
  <sheetData>
    <row r="1" spans="1:16" ht="27.75" thickTop="1" thickBot="1" x14ac:dyDescent="0.45">
      <c r="A1" s="192" t="s">
        <v>109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4">
        <f>I46</f>
        <v>43085.25</v>
      </c>
      <c r="P1" s="195"/>
    </row>
    <row r="2" spans="1:16" ht="15" customHeight="1" thickTop="1" x14ac:dyDescent="0.25">
      <c r="A2" s="161" t="s">
        <v>0</v>
      </c>
      <c r="B2" s="170" t="s">
        <v>16</v>
      </c>
      <c r="C2" s="171"/>
      <c r="D2" s="171"/>
      <c r="E2" s="171"/>
      <c r="F2" s="172" t="s">
        <v>1</v>
      </c>
      <c r="G2" s="175" t="s">
        <v>2</v>
      </c>
      <c r="H2" s="175" t="s">
        <v>100</v>
      </c>
      <c r="I2" s="154" t="s">
        <v>71</v>
      </c>
      <c r="J2" s="157" t="s">
        <v>99</v>
      </c>
      <c r="K2" s="158"/>
      <c r="L2" s="158"/>
      <c r="M2" s="158"/>
      <c r="N2" s="158"/>
      <c r="O2" s="158"/>
      <c r="P2" s="196"/>
    </row>
    <row r="3" spans="1:16" ht="13.9" customHeight="1" x14ac:dyDescent="0.2">
      <c r="A3" s="162"/>
      <c r="B3" s="168" t="s">
        <v>26</v>
      </c>
      <c r="C3" s="169"/>
      <c r="D3" s="164" t="s">
        <v>17</v>
      </c>
      <c r="E3" s="164" t="s">
        <v>18</v>
      </c>
      <c r="F3" s="173"/>
      <c r="G3" s="176"/>
      <c r="H3" s="176"/>
      <c r="I3" s="155"/>
      <c r="J3" s="166" t="s">
        <v>19</v>
      </c>
      <c r="K3" s="148" t="s">
        <v>20</v>
      </c>
      <c r="L3" s="159" t="s">
        <v>21</v>
      </c>
      <c r="M3" s="148" t="s">
        <v>22</v>
      </c>
      <c r="N3" s="148" t="s">
        <v>23</v>
      </c>
      <c r="O3" s="148" t="s">
        <v>24</v>
      </c>
      <c r="P3" s="197" t="s">
        <v>25</v>
      </c>
    </row>
    <row r="4" spans="1:16" ht="15.75" thickBot="1" x14ac:dyDescent="0.25">
      <c r="A4" s="163"/>
      <c r="B4" s="14" t="s">
        <v>27</v>
      </c>
      <c r="C4" s="72" t="s">
        <v>28</v>
      </c>
      <c r="D4" s="165"/>
      <c r="E4" s="165"/>
      <c r="F4" s="174"/>
      <c r="G4" s="165"/>
      <c r="H4" s="165"/>
      <c r="I4" s="156"/>
      <c r="J4" s="167"/>
      <c r="K4" s="149"/>
      <c r="L4" s="160"/>
      <c r="M4" s="149"/>
      <c r="N4" s="149"/>
      <c r="O4" s="149"/>
      <c r="P4" s="198"/>
    </row>
    <row r="5" spans="1:16" s="3" customFormat="1" ht="21.75" thickTop="1" thickBot="1" x14ac:dyDescent="0.35">
      <c r="A5" s="110">
        <v>1</v>
      </c>
      <c r="B5" s="111" t="s">
        <v>77</v>
      </c>
      <c r="C5" s="111"/>
      <c r="D5" s="111"/>
      <c r="E5" s="111"/>
      <c r="F5" s="79"/>
      <c r="G5" s="79"/>
      <c r="H5" s="79"/>
      <c r="I5" s="13"/>
      <c r="J5" s="111"/>
      <c r="K5" s="111"/>
      <c r="L5" s="111"/>
      <c r="M5" s="111"/>
      <c r="N5" s="111"/>
      <c r="O5" s="111"/>
      <c r="P5" s="12"/>
    </row>
    <row r="6" spans="1:16" s="48" customFormat="1" ht="15" thickTop="1" x14ac:dyDescent="0.2">
      <c r="A6" s="49">
        <v>1.1000000000000001</v>
      </c>
      <c r="B6" s="23" t="s">
        <v>11</v>
      </c>
      <c r="C6" s="76" t="s">
        <v>74</v>
      </c>
      <c r="D6" s="45" t="s">
        <v>35</v>
      </c>
      <c r="E6" s="15" t="s">
        <v>36</v>
      </c>
      <c r="F6" s="81" t="s">
        <v>6</v>
      </c>
      <c r="G6" s="50"/>
      <c r="H6" s="51">
        <v>300</v>
      </c>
      <c r="I6" s="51">
        <f>H6*G6</f>
        <v>0</v>
      </c>
      <c r="J6" s="52">
        <v>1020152980</v>
      </c>
      <c r="K6" s="15">
        <v>2010</v>
      </c>
      <c r="L6" s="112"/>
      <c r="M6" s="112"/>
      <c r="N6" s="112"/>
      <c r="O6" s="23">
        <v>10</v>
      </c>
      <c r="P6" s="98">
        <v>2</v>
      </c>
    </row>
    <row r="7" spans="1:16" s="48" customFormat="1" x14ac:dyDescent="0.2">
      <c r="A7" s="49">
        <v>1.2</v>
      </c>
      <c r="B7" s="23" t="s">
        <v>12</v>
      </c>
      <c r="C7" s="76" t="s">
        <v>72</v>
      </c>
      <c r="D7" s="45" t="s">
        <v>29</v>
      </c>
      <c r="E7" s="15" t="s">
        <v>30</v>
      </c>
      <c r="F7" s="81" t="s">
        <v>6</v>
      </c>
      <c r="G7" s="50"/>
      <c r="H7" s="51">
        <v>700</v>
      </c>
      <c r="I7" s="51">
        <f t="shared" ref="I7:I27" si="0">H7*G7</f>
        <v>0</v>
      </c>
      <c r="J7" s="52">
        <v>9804</v>
      </c>
      <c r="K7" s="15">
        <v>1971</v>
      </c>
      <c r="L7" s="23">
        <v>200</v>
      </c>
      <c r="M7" s="23">
        <v>4</v>
      </c>
      <c r="N7" s="23">
        <v>4</v>
      </c>
      <c r="O7" s="23">
        <v>10</v>
      </c>
      <c r="P7" s="98">
        <v>3</v>
      </c>
    </row>
    <row r="8" spans="1:16" s="48" customFormat="1" x14ac:dyDescent="0.2">
      <c r="A8" s="46">
        <v>1.3</v>
      </c>
      <c r="B8" s="17" t="s">
        <v>12</v>
      </c>
      <c r="C8" s="74" t="s">
        <v>73</v>
      </c>
      <c r="D8" s="45" t="s">
        <v>29</v>
      </c>
      <c r="E8" s="16" t="s">
        <v>30</v>
      </c>
      <c r="F8" s="80" t="s">
        <v>6</v>
      </c>
      <c r="G8" s="24"/>
      <c r="H8" s="47">
        <v>1000</v>
      </c>
      <c r="I8" s="51">
        <f t="shared" si="0"/>
        <v>0</v>
      </c>
      <c r="J8" s="43">
        <v>9804</v>
      </c>
      <c r="K8" s="16">
        <v>1971</v>
      </c>
      <c r="L8" s="17">
        <v>250</v>
      </c>
      <c r="M8" s="17">
        <v>6</v>
      </c>
      <c r="N8" s="17">
        <v>6</v>
      </c>
      <c r="O8" s="17">
        <v>12</v>
      </c>
      <c r="P8" s="65">
        <v>5.5</v>
      </c>
    </row>
    <row r="9" spans="1:16" s="48" customFormat="1" x14ac:dyDescent="0.2">
      <c r="A9" s="46">
        <v>1.4</v>
      </c>
      <c r="B9" s="22" t="s">
        <v>12</v>
      </c>
      <c r="C9" s="73" t="s">
        <v>72</v>
      </c>
      <c r="D9" s="18" t="s">
        <v>31</v>
      </c>
      <c r="E9" s="19" t="s">
        <v>30</v>
      </c>
      <c r="F9" s="80" t="s">
        <v>6</v>
      </c>
      <c r="G9" s="53"/>
      <c r="H9" s="47">
        <v>1000</v>
      </c>
      <c r="I9" s="51">
        <f t="shared" si="0"/>
        <v>0</v>
      </c>
      <c r="J9" s="54">
        <v>332042626</v>
      </c>
      <c r="K9" s="19">
        <v>2020</v>
      </c>
      <c r="L9" s="22">
        <v>300</v>
      </c>
      <c r="M9" s="22">
        <v>4</v>
      </c>
      <c r="N9" s="22">
        <v>4</v>
      </c>
      <c r="O9" s="22">
        <v>10</v>
      </c>
      <c r="P9" s="99">
        <v>5</v>
      </c>
    </row>
    <row r="10" spans="1:16" s="48" customFormat="1" x14ac:dyDescent="0.2">
      <c r="A10" s="46">
        <v>1.5</v>
      </c>
      <c r="B10" s="20" t="s">
        <v>13</v>
      </c>
      <c r="C10" s="73" t="s">
        <v>78</v>
      </c>
      <c r="D10" s="18" t="s">
        <v>32</v>
      </c>
      <c r="E10" s="19" t="s">
        <v>30</v>
      </c>
      <c r="F10" s="80" t="s">
        <v>6</v>
      </c>
      <c r="G10" s="24"/>
      <c r="H10" s="47">
        <v>1000</v>
      </c>
      <c r="I10" s="51">
        <f t="shared" si="0"/>
        <v>0</v>
      </c>
      <c r="J10" s="54">
        <v>77641</v>
      </c>
      <c r="K10" s="19">
        <v>2003</v>
      </c>
      <c r="L10" s="20">
        <v>250</v>
      </c>
      <c r="M10" s="20">
        <v>4</v>
      </c>
      <c r="N10" s="20">
        <v>4</v>
      </c>
      <c r="O10" s="20">
        <v>11</v>
      </c>
      <c r="P10" s="100">
        <v>5</v>
      </c>
    </row>
    <row r="11" spans="1:16" s="55" customFormat="1" x14ac:dyDescent="0.2">
      <c r="A11" s="46">
        <v>1.6</v>
      </c>
      <c r="B11" s="17" t="s">
        <v>11</v>
      </c>
      <c r="C11" s="74" t="s">
        <v>34</v>
      </c>
      <c r="D11" s="21" t="s">
        <v>29</v>
      </c>
      <c r="E11" s="16" t="s">
        <v>33</v>
      </c>
      <c r="F11" s="80" t="s">
        <v>6</v>
      </c>
      <c r="G11" s="24"/>
      <c r="H11" s="47">
        <v>500</v>
      </c>
      <c r="I11" s="51">
        <f t="shared" si="0"/>
        <v>0</v>
      </c>
      <c r="J11" s="43">
        <v>22037</v>
      </c>
      <c r="K11" s="16">
        <v>1972</v>
      </c>
      <c r="L11" s="17">
        <v>160</v>
      </c>
      <c r="M11" s="17"/>
      <c r="N11" s="17"/>
      <c r="O11" s="17">
        <v>12.5</v>
      </c>
      <c r="P11" s="65"/>
    </row>
    <row r="12" spans="1:16" s="48" customFormat="1" x14ac:dyDescent="0.2">
      <c r="A12" s="56">
        <v>1.7</v>
      </c>
      <c r="B12" s="22" t="s">
        <v>11</v>
      </c>
      <c r="C12" s="73" t="s">
        <v>34</v>
      </c>
      <c r="D12" s="18" t="s">
        <v>35</v>
      </c>
      <c r="E12" s="19" t="s">
        <v>36</v>
      </c>
      <c r="F12" s="80" t="s">
        <v>6</v>
      </c>
      <c r="G12" s="24"/>
      <c r="H12" s="47">
        <v>300</v>
      </c>
      <c r="I12" s="51">
        <f t="shared" si="0"/>
        <v>0</v>
      </c>
      <c r="J12" s="54">
        <v>50846275</v>
      </c>
      <c r="K12" s="19">
        <v>2005</v>
      </c>
      <c r="L12" s="22"/>
      <c r="M12" s="22"/>
      <c r="N12" s="22"/>
      <c r="O12" s="22">
        <v>10</v>
      </c>
      <c r="P12" s="99">
        <v>1.5</v>
      </c>
    </row>
    <row r="13" spans="1:16" s="55" customFormat="1" x14ac:dyDescent="0.2">
      <c r="A13" s="46">
        <v>1.8</v>
      </c>
      <c r="B13" s="25" t="s">
        <v>37</v>
      </c>
      <c r="C13" s="74" t="s">
        <v>38</v>
      </c>
      <c r="D13" s="21" t="s">
        <v>75</v>
      </c>
      <c r="E13" s="16" t="s">
        <v>76</v>
      </c>
      <c r="F13" s="80" t="s">
        <v>6</v>
      </c>
      <c r="G13" s="24"/>
      <c r="H13" s="47">
        <v>500</v>
      </c>
      <c r="I13" s="51">
        <f t="shared" si="0"/>
        <v>0</v>
      </c>
      <c r="J13" s="43">
        <v>20211037</v>
      </c>
      <c r="K13" s="16">
        <v>2021</v>
      </c>
      <c r="L13" s="26"/>
      <c r="M13" s="26"/>
      <c r="N13" s="26"/>
      <c r="O13" s="26"/>
      <c r="P13" s="101">
        <v>2</v>
      </c>
    </row>
    <row r="14" spans="1:16" s="48" customFormat="1" ht="15" thickBot="1" x14ac:dyDescent="0.25">
      <c r="A14" s="56">
        <v>1.9</v>
      </c>
      <c r="B14" s="22" t="s">
        <v>39</v>
      </c>
      <c r="C14" s="73" t="s">
        <v>38</v>
      </c>
      <c r="D14" s="45" t="s">
        <v>75</v>
      </c>
      <c r="E14" s="15" t="s">
        <v>76</v>
      </c>
      <c r="F14" s="82" t="s">
        <v>6</v>
      </c>
      <c r="G14" s="57"/>
      <c r="H14" s="58">
        <v>500</v>
      </c>
      <c r="I14" s="135">
        <f t="shared" si="0"/>
        <v>0</v>
      </c>
      <c r="J14" s="43"/>
      <c r="K14" s="16">
        <v>2021</v>
      </c>
      <c r="L14" s="17"/>
      <c r="M14" s="17"/>
      <c r="N14" s="17"/>
      <c r="O14" s="17"/>
      <c r="P14" s="65">
        <v>2</v>
      </c>
    </row>
    <row r="15" spans="1:16" s="48" customFormat="1" x14ac:dyDescent="0.2">
      <c r="A15" s="59">
        <v>1.1000000000000001</v>
      </c>
      <c r="B15" s="30" t="s">
        <v>11</v>
      </c>
      <c r="C15" s="75" t="s">
        <v>42</v>
      </c>
      <c r="D15" s="29" t="s">
        <v>40</v>
      </c>
      <c r="E15" s="28" t="s">
        <v>41</v>
      </c>
      <c r="F15" s="83" t="s">
        <v>6</v>
      </c>
      <c r="G15" s="27">
        <v>1</v>
      </c>
      <c r="H15" s="60">
        <v>1000</v>
      </c>
      <c r="I15" s="136">
        <f t="shared" si="0"/>
        <v>1000</v>
      </c>
      <c r="J15" s="61">
        <v>78439</v>
      </c>
      <c r="K15" s="28">
        <v>2008</v>
      </c>
      <c r="L15" s="30">
        <v>250</v>
      </c>
      <c r="M15" s="30">
        <v>4</v>
      </c>
      <c r="N15" s="30">
        <v>4</v>
      </c>
      <c r="O15" s="30">
        <v>11</v>
      </c>
      <c r="P15" s="102"/>
    </row>
    <row r="16" spans="1:16" s="48" customFormat="1" x14ac:dyDescent="0.2">
      <c r="A16" s="62">
        <v>1.1100000000000001</v>
      </c>
      <c r="B16" s="23" t="s">
        <v>11</v>
      </c>
      <c r="C16" s="76" t="s">
        <v>45</v>
      </c>
      <c r="D16" s="45" t="s">
        <v>35</v>
      </c>
      <c r="E16" s="15" t="s">
        <v>43</v>
      </c>
      <c r="F16" s="80" t="s">
        <v>6</v>
      </c>
      <c r="G16" s="24">
        <v>1</v>
      </c>
      <c r="H16" s="47">
        <v>300</v>
      </c>
      <c r="I16" s="137">
        <f t="shared" si="0"/>
        <v>300</v>
      </c>
      <c r="J16" s="52" t="s">
        <v>44</v>
      </c>
      <c r="K16" s="15">
        <v>2013</v>
      </c>
      <c r="L16" s="23">
        <v>24</v>
      </c>
      <c r="M16" s="23">
        <v>3</v>
      </c>
      <c r="N16" s="23">
        <v>3</v>
      </c>
      <c r="O16" s="23">
        <v>8</v>
      </c>
      <c r="P16" s="98"/>
    </row>
    <row r="17" spans="1:16" s="48" customFormat="1" x14ac:dyDescent="0.2">
      <c r="A17" s="62">
        <v>1.1200000000000001</v>
      </c>
      <c r="B17" s="23" t="s">
        <v>11</v>
      </c>
      <c r="C17" s="76" t="s">
        <v>47</v>
      </c>
      <c r="D17" s="45" t="s">
        <v>29</v>
      </c>
      <c r="E17" s="15" t="s">
        <v>46</v>
      </c>
      <c r="F17" s="80" t="s">
        <v>6</v>
      </c>
      <c r="G17" s="24">
        <v>1</v>
      </c>
      <c r="H17" s="47">
        <v>500</v>
      </c>
      <c r="I17" s="137">
        <f t="shared" si="0"/>
        <v>500</v>
      </c>
      <c r="J17" s="52">
        <v>890674</v>
      </c>
      <c r="K17" s="15">
        <v>1989</v>
      </c>
      <c r="L17" s="23">
        <v>120</v>
      </c>
      <c r="M17" s="23">
        <v>4</v>
      </c>
      <c r="N17" s="23">
        <v>4.2</v>
      </c>
      <c r="O17" s="23">
        <v>8</v>
      </c>
      <c r="P17" s="98"/>
    </row>
    <row r="18" spans="1:16" s="48" customFormat="1" x14ac:dyDescent="0.2">
      <c r="A18" s="62">
        <v>1.1299999999999999</v>
      </c>
      <c r="B18" s="17" t="s">
        <v>11</v>
      </c>
      <c r="C18" s="73" t="s">
        <v>51</v>
      </c>
      <c r="D18" s="21" t="s">
        <v>48</v>
      </c>
      <c r="E18" s="15" t="s">
        <v>49</v>
      </c>
      <c r="F18" s="80" t="s">
        <v>6</v>
      </c>
      <c r="G18" s="24">
        <v>1</v>
      </c>
      <c r="H18" s="47">
        <v>300</v>
      </c>
      <c r="I18" s="137">
        <f t="shared" si="0"/>
        <v>300</v>
      </c>
      <c r="J18" s="103" t="s">
        <v>50</v>
      </c>
      <c r="K18" s="16">
        <v>2020</v>
      </c>
      <c r="L18" s="17">
        <v>24</v>
      </c>
      <c r="M18" s="17"/>
      <c r="N18" s="17"/>
      <c r="O18" s="17">
        <v>6</v>
      </c>
      <c r="P18" s="65"/>
    </row>
    <row r="19" spans="1:16" s="48" customFormat="1" x14ac:dyDescent="0.2">
      <c r="A19" s="62">
        <v>1.1399999999999999</v>
      </c>
      <c r="B19" s="23" t="s">
        <v>54</v>
      </c>
      <c r="C19" s="74" t="s">
        <v>79</v>
      </c>
      <c r="D19" s="45" t="s">
        <v>52</v>
      </c>
      <c r="E19" s="15" t="s">
        <v>53</v>
      </c>
      <c r="F19" s="80" t="s">
        <v>6</v>
      </c>
      <c r="G19" s="24">
        <v>1</v>
      </c>
      <c r="H19" s="47">
        <v>500</v>
      </c>
      <c r="I19" s="137">
        <f t="shared" si="0"/>
        <v>500</v>
      </c>
      <c r="J19" s="52">
        <v>16673</v>
      </c>
      <c r="K19" s="15">
        <v>2014</v>
      </c>
      <c r="L19" s="23">
        <v>150</v>
      </c>
      <c r="M19" s="23"/>
      <c r="N19" s="23"/>
      <c r="O19" s="23">
        <v>10</v>
      </c>
      <c r="P19" s="98"/>
    </row>
    <row r="20" spans="1:16" s="48" customFormat="1" ht="15" thickBot="1" x14ac:dyDescent="0.25">
      <c r="A20" s="63">
        <v>1.1499999999999999</v>
      </c>
      <c r="B20" s="22" t="s">
        <v>14</v>
      </c>
      <c r="C20" s="73"/>
      <c r="D20" s="77"/>
      <c r="E20" s="64"/>
      <c r="F20" s="82" t="s">
        <v>6</v>
      </c>
      <c r="G20" s="57">
        <v>1</v>
      </c>
      <c r="H20" s="58"/>
      <c r="I20" s="138">
        <f t="shared" si="0"/>
        <v>0</v>
      </c>
      <c r="J20" s="104"/>
      <c r="K20" s="64"/>
      <c r="L20" s="64"/>
      <c r="M20" s="22"/>
      <c r="N20" s="22"/>
      <c r="O20" s="64"/>
      <c r="P20" s="99"/>
    </row>
    <row r="21" spans="1:16" s="48" customFormat="1" x14ac:dyDescent="0.2">
      <c r="A21" s="59">
        <v>1.1599999999999999</v>
      </c>
      <c r="B21" s="30" t="s">
        <v>11</v>
      </c>
      <c r="C21" s="75" t="s">
        <v>56</v>
      </c>
      <c r="D21" s="29" t="s">
        <v>29</v>
      </c>
      <c r="E21" s="28" t="s">
        <v>55</v>
      </c>
      <c r="F21" s="83" t="s">
        <v>6</v>
      </c>
      <c r="G21" s="27"/>
      <c r="H21" s="60">
        <v>1000</v>
      </c>
      <c r="I21" s="51">
        <f t="shared" si="0"/>
        <v>0</v>
      </c>
      <c r="J21" s="61">
        <v>12858</v>
      </c>
      <c r="K21" s="28">
        <v>2011</v>
      </c>
      <c r="L21" s="36">
        <v>300</v>
      </c>
      <c r="M21" s="30">
        <v>4</v>
      </c>
      <c r="N21" s="30">
        <v>4</v>
      </c>
      <c r="O21" s="36">
        <v>8</v>
      </c>
      <c r="P21" s="105">
        <v>5.5</v>
      </c>
    </row>
    <row r="22" spans="1:16" s="48" customFormat="1" x14ac:dyDescent="0.2">
      <c r="A22" s="62">
        <v>1.17</v>
      </c>
      <c r="B22" s="26" t="s">
        <v>11</v>
      </c>
      <c r="C22" s="74" t="s">
        <v>15</v>
      </c>
      <c r="D22" s="24" t="s">
        <v>57</v>
      </c>
      <c r="E22" s="16" t="s">
        <v>58</v>
      </c>
      <c r="F22" s="80" t="s">
        <v>6</v>
      </c>
      <c r="G22" s="24"/>
      <c r="H22" s="47">
        <v>1000</v>
      </c>
      <c r="I22" s="51">
        <f t="shared" si="0"/>
        <v>0</v>
      </c>
      <c r="J22" s="43" t="s">
        <v>59</v>
      </c>
      <c r="K22" s="16">
        <v>2017</v>
      </c>
      <c r="L22" s="26">
        <v>300</v>
      </c>
      <c r="M22" s="26">
        <v>4</v>
      </c>
      <c r="N22" s="26">
        <v>4</v>
      </c>
      <c r="O22" s="26">
        <v>10</v>
      </c>
      <c r="P22" s="101">
        <v>20</v>
      </c>
    </row>
    <row r="23" spans="1:16" s="48" customFormat="1" x14ac:dyDescent="0.2">
      <c r="A23" s="62">
        <v>1.18</v>
      </c>
      <c r="B23" s="26" t="s">
        <v>11</v>
      </c>
      <c r="C23" s="74" t="s">
        <v>15</v>
      </c>
      <c r="D23" s="24" t="s">
        <v>57</v>
      </c>
      <c r="E23" s="16" t="s">
        <v>60</v>
      </c>
      <c r="F23" s="80" t="s">
        <v>6</v>
      </c>
      <c r="G23" s="24"/>
      <c r="H23" s="47">
        <v>1000</v>
      </c>
      <c r="I23" s="51">
        <f t="shared" si="0"/>
        <v>0</v>
      </c>
      <c r="J23" s="43" t="s">
        <v>61</v>
      </c>
      <c r="K23" s="16">
        <v>2016</v>
      </c>
      <c r="L23" s="26"/>
      <c r="M23" s="26">
        <v>4</v>
      </c>
      <c r="N23" s="26">
        <v>4</v>
      </c>
      <c r="O23" s="26">
        <v>8</v>
      </c>
      <c r="P23" s="101">
        <v>10</v>
      </c>
    </row>
    <row r="24" spans="1:16" s="48" customFormat="1" x14ac:dyDescent="0.2">
      <c r="A24" s="62">
        <v>1.19</v>
      </c>
      <c r="B24" s="26" t="s">
        <v>11</v>
      </c>
      <c r="C24" s="74" t="s">
        <v>64</v>
      </c>
      <c r="D24" s="21" t="s">
        <v>62</v>
      </c>
      <c r="E24" s="16" t="s">
        <v>63</v>
      </c>
      <c r="F24" s="80" t="s">
        <v>6</v>
      </c>
      <c r="G24" s="24"/>
      <c r="H24" s="47">
        <v>1200</v>
      </c>
      <c r="I24" s="51">
        <f t="shared" si="0"/>
        <v>0</v>
      </c>
      <c r="J24" s="43">
        <v>1005499</v>
      </c>
      <c r="K24" s="16">
        <v>2020</v>
      </c>
      <c r="L24" s="26">
        <v>470</v>
      </c>
      <c r="M24" s="26">
        <v>4</v>
      </c>
      <c r="N24" s="26">
        <v>4</v>
      </c>
      <c r="O24" s="26">
        <v>8</v>
      </c>
      <c r="P24" s="101">
        <v>10</v>
      </c>
    </row>
    <row r="25" spans="1:16" s="48" customFormat="1" ht="15" thickBot="1" x14ac:dyDescent="0.25">
      <c r="A25" s="62">
        <v>1.2</v>
      </c>
      <c r="B25" s="20" t="s">
        <v>11</v>
      </c>
      <c r="C25" s="73" t="s">
        <v>64</v>
      </c>
      <c r="D25" s="18" t="s">
        <v>29</v>
      </c>
      <c r="E25" s="19" t="s">
        <v>65</v>
      </c>
      <c r="F25" s="80" t="s">
        <v>6</v>
      </c>
      <c r="G25" s="24"/>
      <c r="H25" s="47">
        <v>1200</v>
      </c>
      <c r="I25" s="51">
        <f t="shared" si="0"/>
        <v>0</v>
      </c>
      <c r="J25" s="54">
        <v>103607</v>
      </c>
      <c r="K25" s="19">
        <v>2011</v>
      </c>
      <c r="L25" s="20">
        <v>470</v>
      </c>
      <c r="M25" s="20">
        <v>4</v>
      </c>
      <c r="N25" s="20">
        <v>4</v>
      </c>
      <c r="O25" s="20">
        <v>8</v>
      </c>
      <c r="P25" s="100">
        <v>10</v>
      </c>
    </row>
    <row r="26" spans="1:16" s="48" customFormat="1" x14ac:dyDescent="0.2">
      <c r="A26" s="62">
        <v>1.21</v>
      </c>
      <c r="B26" s="30" t="s">
        <v>11</v>
      </c>
      <c r="C26" s="75" t="s">
        <v>15</v>
      </c>
      <c r="D26" s="27" t="s">
        <v>57</v>
      </c>
      <c r="E26" s="28" t="s">
        <v>66</v>
      </c>
      <c r="F26" s="80" t="s">
        <v>6</v>
      </c>
      <c r="G26" s="24"/>
      <c r="H26" s="47">
        <v>1000</v>
      </c>
      <c r="I26" s="51">
        <f t="shared" si="0"/>
        <v>0</v>
      </c>
      <c r="J26" s="61" t="s">
        <v>67</v>
      </c>
      <c r="K26" s="28">
        <v>2018</v>
      </c>
      <c r="L26" s="36">
        <v>250</v>
      </c>
      <c r="M26" s="30">
        <v>4</v>
      </c>
      <c r="N26" s="30">
        <v>4</v>
      </c>
      <c r="O26" s="36"/>
      <c r="P26" s="105"/>
    </row>
    <row r="27" spans="1:16" s="48" customFormat="1" x14ac:dyDescent="0.2">
      <c r="A27" s="62">
        <v>1.22</v>
      </c>
      <c r="B27" s="26" t="s">
        <v>11</v>
      </c>
      <c r="C27" s="74" t="s">
        <v>70</v>
      </c>
      <c r="D27" s="24" t="s">
        <v>57</v>
      </c>
      <c r="E27" s="16" t="s">
        <v>68</v>
      </c>
      <c r="F27" s="80" t="s">
        <v>6</v>
      </c>
      <c r="G27" s="24"/>
      <c r="H27" s="47">
        <v>1000</v>
      </c>
      <c r="I27" s="51">
        <f t="shared" si="0"/>
        <v>0</v>
      </c>
      <c r="J27" s="43" t="s">
        <v>69</v>
      </c>
      <c r="K27" s="16">
        <v>2019</v>
      </c>
      <c r="L27" s="17">
        <v>250</v>
      </c>
      <c r="M27" s="26">
        <v>4</v>
      </c>
      <c r="N27" s="26">
        <v>4</v>
      </c>
      <c r="O27" s="17"/>
      <c r="P27" s="65"/>
    </row>
    <row r="28" spans="1:16" ht="15" x14ac:dyDescent="0.25">
      <c r="A28" s="84"/>
      <c r="B28" s="93" t="s">
        <v>5</v>
      </c>
      <c r="C28" s="85"/>
      <c r="D28" s="90"/>
      <c r="E28" s="90"/>
      <c r="F28" s="67"/>
      <c r="G28" s="5"/>
      <c r="H28" s="133"/>
      <c r="I28" s="40">
        <f>SUM(I6:I27)</f>
        <v>2600</v>
      </c>
      <c r="J28" s="106"/>
      <c r="K28" s="90"/>
      <c r="L28" s="93"/>
      <c r="M28" s="90"/>
      <c r="N28" s="90"/>
      <c r="O28" s="90"/>
      <c r="P28" s="127"/>
    </row>
    <row r="29" spans="1:16" ht="15" x14ac:dyDescent="0.25">
      <c r="A29" s="86"/>
      <c r="B29" s="96" t="s">
        <v>9</v>
      </c>
      <c r="C29" s="87"/>
      <c r="D29" s="91"/>
      <c r="E29" s="91"/>
      <c r="F29" s="68" t="s">
        <v>7</v>
      </c>
      <c r="G29" s="97">
        <v>15</v>
      </c>
      <c r="H29" s="78"/>
      <c r="I29" s="141"/>
      <c r="J29" s="107"/>
      <c r="K29" s="91"/>
      <c r="L29" s="94"/>
      <c r="M29" s="91"/>
      <c r="N29" s="91"/>
      <c r="O29" s="91"/>
      <c r="P29" s="128"/>
    </row>
    <row r="30" spans="1:16" ht="15.75" thickBot="1" x14ac:dyDescent="0.3">
      <c r="A30" s="88"/>
      <c r="B30" s="95" t="s">
        <v>8</v>
      </c>
      <c r="C30" s="89"/>
      <c r="D30" s="92"/>
      <c r="E30" s="92"/>
      <c r="F30" s="67"/>
      <c r="G30" s="5"/>
      <c r="H30" s="133"/>
      <c r="I30" s="40">
        <f>I28*(1-(G29/100))</f>
        <v>2210</v>
      </c>
      <c r="J30" s="108"/>
      <c r="K30" s="92"/>
      <c r="L30" s="95"/>
      <c r="M30" s="92"/>
      <c r="N30" s="92"/>
      <c r="O30" s="92"/>
      <c r="P30" s="129"/>
    </row>
    <row r="31" spans="1:16" s="3" customFormat="1" ht="21.75" thickTop="1" thickBot="1" x14ac:dyDescent="0.35">
      <c r="A31" s="110">
        <v>2</v>
      </c>
      <c r="B31" s="111" t="s">
        <v>108</v>
      </c>
      <c r="C31" s="111"/>
      <c r="D31" s="111"/>
      <c r="E31" s="111"/>
      <c r="F31" s="79"/>
      <c r="G31" s="79"/>
      <c r="H31" s="79"/>
      <c r="I31" s="13"/>
      <c r="J31" s="111"/>
      <c r="K31" s="111"/>
      <c r="L31" s="111"/>
      <c r="M31" s="111"/>
      <c r="N31" s="111"/>
      <c r="O31" s="111"/>
      <c r="P31" s="111"/>
    </row>
    <row r="32" spans="1:16" s="9" customFormat="1" ht="17.25" thickTop="1" x14ac:dyDescent="0.2">
      <c r="A32" s="113">
        <v>2.1</v>
      </c>
      <c r="B32" s="115" t="s">
        <v>82</v>
      </c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30"/>
    </row>
    <row r="33" spans="1:16" s="9" customFormat="1" x14ac:dyDescent="0.2">
      <c r="A33" s="31" t="s">
        <v>85</v>
      </c>
      <c r="B33" s="177" t="s">
        <v>83</v>
      </c>
      <c r="C33" s="178"/>
      <c r="D33" s="178"/>
      <c r="E33" s="179"/>
      <c r="F33" s="69" t="s">
        <v>80</v>
      </c>
      <c r="G33" s="7" t="s">
        <v>105</v>
      </c>
      <c r="H33" s="116" t="s">
        <v>101</v>
      </c>
      <c r="I33" s="8">
        <f>H33*G33</f>
        <v>900</v>
      </c>
      <c r="J33" s="109"/>
      <c r="K33" s="6"/>
      <c r="L33" s="6"/>
      <c r="M33" s="6"/>
      <c r="N33" s="6"/>
      <c r="O33" s="6"/>
      <c r="P33" s="37"/>
    </row>
    <row r="34" spans="1:16" s="9" customFormat="1" x14ac:dyDescent="0.2">
      <c r="A34" s="31" t="s">
        <v>86</v>
      </c>
      <c r="B34" s="177" t="s">
        <v>84</v>
      </c>
      <c r="C34" s="178"/>
      <c r="D34" s="178"/>
      <c r="E34" s="179"/>
      <c r="F34" s="69" t="s">
        <v>80</v>
      </c>
      <c r="G34" s="7" t="s">
        <v>105</v>
      </c>
      <c r="H34" s="116" t="s">
        <v>102</v>
      </c>
      <c r="I34" s="8">
        <f t="shared" ref="I34:I35" si="1">H34*G34</f>
        <v>600</v>
      </c>
      <c r="J34" s="109"/>
      <c r="K34" s="6"/>
      <c r="L34" s="6"/>
      <c r="M34" s="6"/>
      <c r="N34" s="6"/>
      <c r="O34" s="6"/>
      <c r="P34" s="37"/>
    </row>
    <row r="35" spans="1:16" s="9" customFormat="1" x14ac:dyDescent="0.2">
      <c r="A35" s="31" t="s">
        <v>87</v>
      </c>
      <c r="B35" s="186" t="s">
        <v>81</v>
      </c>
      <c r="C35" s="187"/>
      <c r="D35" s="187"/>
      <c r="E35" s="188"/>
      <c r="F35" s="69" t="s">
        <v>80</v>
      </c>
      <c r="G35" s="7" t="s">
        <v>107</v>
      </c>
      <c r="H35" s="116" t="s">
        <v>103</v>
      </c>
      <c r="I35" s="8">
        <f t="shared" si="1"/>
        <v>400</v>
      </c>
      <c r="J35" s="109"/>
      <c r="K35" s="6"/>
      <c r="L35" s="6"/>
      <c r="M35" s="6"/>
      <c r="N35" s="6"/>
      <c r="O35" s="6"/>
      <c r="P35" s="37"/>
    </row>
    <row r="36" spans="1:16" s="9" customFormat="1" ht="15" x14ac:dyDescent="0.25">
      <c r="A36" s="31"/>
      <c r="B36" s="180" t="s">
        <v>88</v>
      </c>
      <c r="C36" s="181"/>
      <c r="D36" s="181"/>
      <c r="E36" s="182"/>
      <c r="F36" s="69"/>
      <c r="G36" s="7"/>
      <c r="H36" s="116"/>
      <c r="I36" s="139">
        <f>SUM(I33:I35)</f>
        <v>1900</v>
      </c>
      <c r="J36" s="109"/>
      <c r="K36" s="6"/>
      <c r="L36" s="6"/>
      <c r="M36" s="6"/>
      <c r="N36" s="6"/>
      <c r="O36" s="6"/>
      <c r="P36" s="37"/>
    </row>
    <row r="37" spans="1:16" s="9" customFormat="1" ht="15" x14ac:dyDescent="0.25">
      <c r="A37" s="31"/>
      <c r="B37" s="183" t="s">
        <v>89</v>
      </c>
      <c r="C37" s="184"/>
      <c r="D37" s="184"/>
      <c r="E37" s="185"/>
      <c r="F37" s="69" t="s">
        <v>7</v>
      </c>
      <c r="G37" s="140" t="s">
        <v>106</v>
      </c>
      <c r="H37" s="116"/>
      <c r="I37" s="8"/>
      <c r="J37" s="109"/>
      <c r="K37" s="6"/>
      <c r="L37" s="6"/>
      <c r="M37" s="6"/>
      <c r="N37" s="6"/>
      <c r="O37" s="6"/>
      <c r="P37" s="37"/>
    </row>
    <row r="38" spans="1:16" s="9" customFormat="1" ht="15" x14ac:dyDescent="0.25">
      <c r="A38" s="119"/>
      <c r="B38" s="189" t="s">
        <v>90</v>
      </c>
      <c r="C38" s="190"/>
      <c r="D38" s="190"/>
      <c r="E38" s="191"/>
      <c r="F38" s="120"/>
      <c r="G38" s="121"/>
      <c r="H38" s="134"/>
      <c r="I38" s="40">
        <f>I36*(1-(G37/100))</f>
        <v>1615</v>
      </c>
      <c r="J38" s="122"/>
      <c r="K38" s="123"/>
      <c r="L38" s="123"/>
      <c r="M38" s="123"/>
      <c r="N38" s="123"/>
      <c r="O38" s="123"/>
      <c r="P38" s="131"/>
    </row>
    <row r="39" spans="1:16" s="9" customFormat="1" ht="16.5" x14ac:dyDescent="0.2">
      <c r="A39" s="124" t="s">
        <v>91</v>
      </c>
      <c r="B39" s="125" t="s">
        <v>92</v>
      </c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32"/>
    </row>
    <row r="40" spans="1:16" s="9" customFormat="1" x14ac:dyDescent="0.2">
      <c r="A40" s="31" t="s">
        <v>94</v>
      </c>
      <c r="B40" s="177" t="s">
        <v>93</v>
      </c>
      <c r="C40" s="178"/>
      <c r="D40" s="178"/>
      <c r="E40" s="179"/>
      <c r="F40" s="69" t="s">
        <v>6</v>
      </c>
      <c r="G40" s="7" t="s">
        <v>10</v>
      </c>
      <c r="H40" s="8">
        <v>30000</v>
      </c>
      <c r="I40" s="8">
        <f>H40*G40</f>
        <v>30000</v>
      </c>
      <c r="J40" s="109"/>
      <c r="K40" s="6"/>
      <c r="L40" s="6"/>
      <c r="M40" s="6"/>
      <c r="N40" s="6"/>
      <c r="O40" s="6"/>
      <c r="P40" s="37"/>
    </row>
    <row r="41" spans="1:16" s="9" customFormat="1" ht="15" x14ac:dyDescent="0.25">
      <c r="A41" s="31"/>
      <c r="B41" s="180" t="s">
        <v>95</v>
      </c>
      <c r="C41" s="181"/>
      <c r="D41" s="181"/>
      <c r="E41" s="182"/>
      <c r="F41" s="69"/>
      <c r="G41" s="7"/>
      <c r="H41" s="116"/>
      <c r="I41" s="139">
        <f>SUM(I40)</f>
        <v>30000</v>
      </c>
      <c r="J41" s="109"/>
      <c r="K41" s="6"/>
      <c r="L41" s="6"/>
      <c r="M41" s="6"/>
      <c r="N41" s="6"/>
      <c r="O41" s="6"/>
      <c r="P41" s="37"/>
    </row>
    <row r="42" spans="1:16" s="9" customFormat="1" ht="15" x14ac:dyDescent="0.25">
      <c r="A42" s="31"/>
      <c r="B42" s="183" t="s">
        <v>96</v>
      </c>
      <c r="C42" s="184"/>
      <c r="D42" s="184"/>
      <c r="E42" s="185"/>
      <c r="F42" s="69"/>
      <c r="G42" s="140" t="s">
        <v>104</v>
      </c>
      <c r="H42" s="116"/>
      <c r="I42" s="8"/>
      <c r="J42" s="109"/>
      <c r="K42" s="6"/>
      <c r="L42" s="6"/>
      <c r="M42" s="6"/>
      <c r="N42" s="6"/>
      <c r="O42" s="6"/>
      <c r="P42" s="37"/>
    </row>
    <row r="43" spans="1:16" s="9" customFormat="1" ht="15" x14ac:dyDescent="0.25">
      <c r="A43" s="31"/>
      <c r="B43" s="180" t="s">
        <v>97</v>
      </c>
      <c r="C43" s="181"/>
      <c r="D43" s="181"/>
      <c r="E43" s="182"/>
      <c r="F43" s="69"/>
      <c r="G43" s="7"/>
      <c r="H43" s="116"/>
      <c r="I43" s="40">
        <f>I41*(1+(G42/100))</f>
        <v>33000</v>
      </c>
      <c r="J43" s="109"/>
      <c r="K43" s="6"/>
      <c r="L43" s="6"/>
      <c r="M43" s="6"/>
      <c r="N43" s="6"/>
      <c r="O43" s="6"/>
      <c r="P43" s="37"/>
    </row>
    <row r="44" spans="1:16" s="9" customFormat="1" ht="15.75" thickBot="1" x14ac:dyDescent="0.3">
      <c r="A44" s="31"/>
      <c r="B44" s="117" t="s">
        <v>98</v>
      </c>
      <c r="C44" s="118"/>
      <c r="D44" s="118"/>
      <c r="E44" s="118"/>
      <c r="F44" s="69"/>
      <c r="G44" s="7"/>
      <c r="H44" s="116"/>
      <c r="I44" s="142">
        <f>I38+I43</f>
        <v>34615</v>
      </c>
      <c r="J44" s="109"/>
      <c r="K44" s="6"/>
      <c r="L44" s="6"/>
      <c r="M44" s="6"/>
      <c r="N44" s="6"/>
      <c r="O44" s="6"/>
      <c r="P44" s="37"/>
    </row>
    <row r="45" spans="1:16" ht="15.75" thickTop="1" x14ac:dyDescent="0.2">
      <c r="A45" s="32"/>
      <c r="B45" s="1"/>
      <c r="C45" s="38"/>
      <c r="D45" s="1" t="s">
        <v>4</v>
      </c>
      <c r="E45" s="1"/>
      <c r="F45" s="70"/>
      <c r="G45" s="1"/>
      <c r="H45" s="44"/>
      <c r="I45" s="41">
        <f>I30+I44</f>
        <v>36825</v>
      </c>
      <c r="J45" s="70"/>
      <c r="K45" s="1"/>
      <c r="L45" s="44"/>
      <c r="M45" s="1"/>
      <c r="N45" s="1"/>
      <c r="O45" s="1"/>
      <c r="P45" s="38"/>
    </row>
    <row r="46" spans="1:16" ht="15.75" thickBot="1" x14ac:dyDescent="0.25">
      <c r="A46" s="33"/>
      <c r="B46" s="2"/>
      <c r="C46" s="39"/>
      <c r="D46" s="2" t="s">
        <v>3</v>
      </c>
      <c r="E46" s="2"/>
      <c r="F46" s="71"/>
      <c r="G46" s="2"/>
      <c r="H46" s="66"/>
      <c r="I46" s="42">
        <f>I45*1.17</f>
        <v>43085.25</v>
      </c>
      <c r="J46" s="71"/>
      <c r="K46" s="2"/>
      <c r="L46" s="66"/>
      <c r="M46" s="2"/>
      <c r="N46" s="2"/>
      <c r="O46" s="2"/>
      <c r="P46" s="39"/>
    </row>
    <row r="47" spans="1:16" ht="15" thickTop="1" x14ac:dyDescent="0.2"/>
    <row r="48" spans="1:16" x14ac:dyDescent="0.2">
      <c r="A48" s="35"/>
      <c r="F48" s="4"/>
      <c r="G48" s="4"/>
      <c r="H48" s="4"/>
      <c r="I48" s="4"/>
    </row>
    <row r="49" spans="1:9" x14ac:dyDescent="0.2">
      <c r="A49" s="35"/>
      <c r="F49" s="4"/>
      <c r="G49" s="4"/>
      <c r="H49" s="4"/>
      <c r="I49" s="4"/>
    </row>
    <row r="50" spans="1:9" x14ac:dyDescent="0.2">
      <c r="A50" s="35"/>
      <c r="F50" s="4"/>
      <c r="G50" s="4"/>
      <c r="H50" s="4"/>
      <c r="I50" s="4"/>
    </row>
    <row r="51" spans="1:9" x14ac:dyDescent="0.2">
      <c r="A51" s="35"/>
      <c r="F51" s="4"/>
      <c r="G51" s="4"/>
      <c r="H51" s="4"/>
      <c r="I51" s="4"/>
    </row>
    <row r="52" spans="1:9" x14ac:dyDescent="0.2">
      <c r="A52" s="35"/>
      <c r="F52" s="4"/>
      <c r="G52" s="4"/>
      <c r="H52" s="4"/>
      <c r="I52" s="4"/>
    </row>
    <row r="53" spans="1:9" x14ac:dyDescent="0.2">
      <c r="A53" s="35"/>
      <c r="F53" s="4"/>
      <c r="G53" s="4"/>
      <c r="H53" s="4"/>
      <c r="I53" s="4"/>
    </row>
    <row r="54" spans="1:9" x14ac:dyDescent="0.2">
      <c r="A54" s="35"/>
      <c r="F54" s="4"/>
      <c r="G54" s="4"/>
      <c r="H54" s="4"/>
      <c r="I54" s="4"/>
    </row>
    <row r="55" spans="1:9" x14ac:dyDescent="0.2">
      <c r="A55" s="35"/>
      <c r="F55" s="4"/>
      <c r="G55" s="4"/>
      <c r="H55" s="4"/>
      <c r="I55" s="4"/>
    </row>
    <row r="56" spans="1:9" x14ac:dyDescent="0.2">
      <c r="A56" s="35"/>
      <c r="F56" s="4"/>
      <c r="G56" s="4"/>
      <c r="H56" s="4"/>
      <c r="I56" s="4"/>
    </row>
    <row r="57" spans="1:9" x14ac:dyDescent="0.2">
      <c r="A57" s="35"/>
      <c r="F57" s="4"/>
      <c r="G57" s="4"/>
      <c r="H57" s="4"/>
      <c r="I57" s="4"/>
    </row>
    <row r="58" spans="1:9" x14ac:dyDescent="0.2">
      <c r="A58" s="35"/>
      <c r="F58" s="4"/>
      <c r="G58" s="4"/>
      <c r="H58" s="4"/>
      <c r="I58" s="4"/>
    </row>
    <row r="59" spans="1:9" x14ac:dyDescent="0.2">
      <c r="A59" s="35"/>
      <c r="F59" s="4"/>
      <c r="G59" s="4"/>
      <c r="H59" s="4"/>
      <c r="I59" s="4"/>
    </row>
    <row r="60" spans="1:9" x14ac:dyDescent="0.2">
      <c r="A60" s="35"/>
      <c r="F60" s="4"/>
      <c r="G60" s="4"/>
      <c r="H60" s="4"/>
      <c r="I60" s="4"/>
    </row>
    <row r="61" spans="1:9" x14ac:dyDescent="0.2">
      <c r="A61" s="35"/>
      <c r="F61" s="4"/>
      <c r="G61" s="4"/>
      <c r="H61" s="4"/>
      <c r="I61" s="4"/>
    </row>
    <row r="62" spans="1:9" x14ac:dyDescent="0.2">
      <c r="A62" s="35"/>
      <c r="F62" s="4"/>
      <c r="G62" s="4"/>
      <c r="H62" s="4"/>
      <c r="I62" s="4"/>
    </row>
    <row r="63" spans="1:9" x14ac:dyDescent="0.2">
      <c r="A63" s="35"/>
      <c r="F63" s="4"/>
      <c r="G63" s="4"/>
      <c r="H63" s="4"/>
      <c r="I63" s="4"/>
    </row>
    <row r="64" spans="1:9" x14ac:dyDescent="0.2">
      <c r="A64" s="35"/>
      <c r="F64" s="4"/>
      <c r="G64" s="4"/>
      <c r="H64" s="4"/>
      <c r="I64" s="4"/>
    </row>
    <row r="65" spans="1:9" x14ac:dyDescent="0.2">
      <c r="A65" s="35"/>
      <c r="F65" s="4"/>
      <c r="G65" s="4"/>
      <c r="H65" s="4"/>
      <c r="I65" s="4"/>
    </row>
    <row r="66" spans="1:9" x14ac:dyDescent="0.2">
      <c r="A66" s="35"/>
      <c r="F66" s="4"/>
      <c r="G66" s="4"/>
      <c r="H66" s="4"/>
      <c r="I66" s="4"/>
    </row>
    <row r="67" spans="1:9" x14ac:dyDescent="0.2">
      <c r="A67" s="35"/>
      <c r="F67" s="4"/>
      <c r="G67" s="4"/>
      <c r="H67" s="4"/>
      <c r="I67" s="4"/>
    </row>
    <row r="68" spans="1:9" x14ac:dyDescent="0.2">
      <c r="A68" s="35"/>
      <c r="F68" s="4"/>
      <c r="G68" s="4"/>
      <c r="H68" s="4"/>
      <c r="I68" s="4"/>
    </row>
    <row r="69" spans="1:9" x14ac:dyDescent="0.2">
      <c r="A69" s="35"/>
      <c r="F69" s="4"/>
      <c r="G69" s="4"/>
      <c r="H69" s="4"/>
      <c r="I69" s="4"/>
    </row>
    <row r="70" spans="1:9" x14ac:dyDescent="0.2">
      <c r="A70" s="35"/>
      <c r="F70" s="4"/>
      <c r="G70" s="4"/>
      <c r="H70" s="4"/>
      <c r="I70" s="4"/>
    </row>
    <row r="71" spans="1:9" x14ac:dyDescent="0.2">
      <c r="A71" s="35"/>
      <c r="F71" s="4"/>
      <c r="G71" s="4"/>
      <c r="H71" s="4"/>
      <c r="I71" s="4"/>
    </row>
    <row r="72" spans="1:9" x14ac:dyDescent="0.2">
      <c r="A72" s="35"/>
      <c r="F72" s="4"/>
      <c r="G72" s="4"/>
      <c r="H72" s="4"/>
      <c r="I72" s="4"/>
    </row>
    <row r="73" spans="1:9" x14ac:dyDescent="0.2">
      <c r="A73" s="35"/>
      <c r="F73" s="4"/>
      <c r="G73" s="4"/>
      <c r="H73" s="4"/>
      <c r="I73" s="4"/>
    </row>
    <row r="74" spans="1:9" x14ac:dyDescent="0.2">
      <c r="A74" s="35"/>
      <c r="F74" s="4"/>
      <c r="G74" s="4"/>
      <c r="H74" s="4"/>
      <c r="I74" s="4"/>
    </row>
    <row r="75" spans="1:9" x14ac:dyDescent="0.2">
      <c r="A75" s="35"/>
      <c r="F75" s="4"/>
      <c r="G75" s="4"/>
      <c r="H75" s="4"/>
      <c r="I75" s="4"/>
    </row>
    <row r="76" spans="1:9" x14ac:dyDescent="0.2">
      <c r="A76" s="35"/>
      <c r="F76" s="4"/>
      <c r="G76" s="4"/>
      <c r="H76" s="4"/>
      <c r="I76" s="4"/>
    </row>
    <row r="77" spans="1:9" x14ac:dyDescent="0.2">
      <c r="A77" s="35"/>
      <c r="F77" s="4"/>
      <c r="G77" s="4"/>
      <c r="H77" s="4"/>
      <c r="I77" s="4"/>
    </row>
    <row r="78" spans="1:9" x14ac:dyDescent="0.2">
      <c r="A78" s="35"/>
      <c r="F78" s="4"/>
      <c r="G78" s="4"/>
      <c r="H78" s="4"/>
      <c r="I78" s="4"/>
    </row>
    <row r="79" spans="1:9" x14ac:dyDescent="0.2">
      <c r="A79" s="35"/>
      <c r="F79" s="4"/>
      <c r="G79" s="4"/>
      <c r="H79" s="4"/>
      <c r="I79" s="4"/>
    </row>
    <row r="80" spans="1:9" x14ac:dyDescent="0.2">
      <c r="A80" s="35"/>
      <c r="F80" s="4"/>
      <c r="G80" s="4"/>
      <c r="H80" s="4"/>
      <c r="I80" s="4"/>
    </row>
    <row r="81" spans="1:9" x14ac:dyDescent="0.2">
      <c r="A81" s="35"/>
      <c r="F81" s="4"/>
      <c r="G81" s="4"/>
      <c r="H81" s="4"/>
      <c r="I81" s="4"/>
    </row>
    <row r="82" spans="1:9" x14ac:dyDescent="0.2">
      <c r="A82" s="35"/>
      <c r="F82" s="4"/>
      <c r="G82" s="4"/>
      <c r="H82" s="4"/>
      <c r="I82" s="4"/>
    </row>
    <row r="83" spans="1:9" x14ac:dyDescent="0.2">
      <c r="A83" s="35"/>
      <c r="F83" s="4"/>
      <c r="G83" s="4"/>
      <c r="H83" s="4"/>
      <c r="I83" s="4"/>
    </row>
    <row r="84" spans="1:9" x14ac:dyDescent="0.2">
      <c r="A84" s="35"/>
      <c r="F84" s="4"/>
      <c r="G84" s="4"/>
      <c r="H84" s="4"/>
      <c r="I84" s="4"/>
    </row>
    <row r="85" spans="1:9" x14ac:dyDescent="0.2">
      <c r="A85" s="35"/>
      <c r="F85" s="4"/>
      <c r="G85" s="4"/>
      <c r="H85" s="4"/>
      <c r="I85" s="4"/>
    </row>
    <row r="86" spans="1:9" x14ac:dyDescent="0.2">
      <c r="A86" s="35"/>
      <c r="F86" s="4"/>
      <c r="G86" s="4"/>
      <c r="H86" s="4"/>
      <c r="I86" s="4"/>
    </row>
    <row r="87" spans="1:9" x14ac:dyDescent="0.2">
      <c r="A87" s="35"/>
      <c r="F87" s="4"/>
      <c r="G87" s="4"/>
      <c r="H87" s="4"/>
      <c r="I87" s="4"/>
    </row>
    <row r="88" spans="1:9" x14ac:dyDescent="0.2">
      <c r="A88" s="35"/>
      <c r="F88" s="4"/>
      <c r="G88" s="4"/>
      <c r="H88" s="4"/>
      <c r="I88" s="4"/>
    </row>
    <row r="89" spans="1:9" x14ac:dyDescent="0.2">
      <c r="A89" s="35"/>
      <c r="F89" s="4"/>
      <c r="G89" s="4"/>
      <c r="H89" s="4"/>
      <c r="I89" s="4"/>
    </row>
    <row r="90" spans="1:9" x14ac:dyDescent="0.2">
      <c r="A90" s="35"/>
      <c r="F90" s="4"/>
      <c r="G90" s="4"/>
      <c r="H90" s="4"/>
      <c r="I90" s="4"/>
    </row>
    <row r="91" spans="1:9" x14ac:dyDescent="0.2">
      <c r="A91" s="35"/>
      <c r="F91" s="4"/>
      <c r="G91" s="4"/>
      <c r="H91" s="4"/>
      <c r="I91" s="4"/>
    </row>
    <row r="92" spans="1:9" x14ac:dyDescent="0.2">
      <c r="A92" s="35"/>
      <c r="F92" s="4"/>
      <c r="G92" s="4"/>
      <c r="H92" s="4"/>
      <c r="I92" s="4"/>
    </row>
    <row r="93" spans="1:9" x14ac:dyDescent="0.2">
      <c r="A93" s="35"/>
      <c r="F93" s="4"/>
      <c r="G93" s="4"/>
      <c r="H93" s="4"/>
      <c r="I93" s="4"/>
    </row>
  </sheetData>
  <protectedRanges>
    <protectedRange sqref="J87 J47 J61 J78" name="טווח1_1_1"/>
  </protectedRanges>
  <mergeCells count="29">
    <mergeCell ref="B41:E41"/>
    <mergeCell ref="B42:E42"/>
    <mergeCell ref="B43:E43"/>
    <mergeCell ref="B35:E35"/>
    <mergeCell ref="B36:E36"/>
    <mergeCell ref="B37:E37"/>
    <mergeCell ref="B38:E38"/>
    <mergeCell ref="B40:E40"/>
    <mergeCell ref="B2:E2"/>
    <mergeCell ref="F2:F4"/>
    <mergeCell ref="G2:G4"/>
    <mergeCell ref="B33:E33"/>
    <mergeCell ref="B34:E34"/>
    <mergeCell ref="A2:A4"/>
    <mergeCell ref="A1:N1"/>
    <mergeCell ref="O1:P1"/>
    <mergeCell ref="H2:H4"/>
    <mergeCell ref="I2:I4"/>
    <mergeCell ref="J2:P2"/>
    <mergeCell ref="B3:C3"/>
    <mergeCell ref="K3:K4"/>
    <mergeCell ref="L3:L4"/>
    <mergeCell ref="M3:M4"/>
    <mergeCell ref="N3:N4"/>
    <mergeCell ref="O3:O4"/>
    <mergeCell ref="P3:P4"/>
    <mergeCell ref="D3:D4"/>
    <mergeCell ref="E3:E4"/>
    <mergeCell ref="J3:J4"/>
  </mergeCells>
  <pageMargins left="0.7" right="0.7" top="0.75" bottom="0.75" header="0.3" footer="0.3"/>
  <pageSetup paperSize="9" scale="45" orientation="portrait" r:id="rId1"/>
  <ignoredErrors>
    <ignoredError sqref="G36:H39 G41:H42 G40 H33 H34 H35 G33:G3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showGridLines="0" rightToLeft="1" view="pageBreakPreview" zoomScaleNormal="100" zoomScaleSheetLayoutView="100" workbookViewId="0">
      <pane ySplit="4" topLeftCell="A23" activePane="bottomLeft" state="frozen"/>
      <selection activeCell="B1" sqref="B1"/>
      <selection pane="bottomLeft" sqref="A1:N1"/>
    </sheetView>
  </sheetViews>
  <sheetFormatPr defaultColWidth="9" defaultRowHeight="14.25" x14ac:dyDescent="0.2"/>
  <cols>
    <col min="1" max="1" width="4.875" style="34" bestFit="1" customWidth="1"/>
    <col min="2" max="2" width="8.375" style="4" bestFit="1" customWidth="1"/>
    <col min="3" max="3" width="12.125" style="4" bestFit="1" customWidth="1"/>
    <col min="4" max="4" width="10" style="4" customWidth="1"/>
    <col min="5" max="5" width="14" style="4" customWidth="1"/>
    <col min="6" max="6" width="6.375" style="10" bestFit="1" customWidth="1"/>
    <col min="7" max="7" width="5.375" style="10" customWidth="1"/>
    <col min="8" max="8" width="7.125" style="10" customWidth="1"/>
    <col min="9" max="9" width="7.75" style="11" bestFit="1" customWidth="1"/>
    <col min="10" max="10" width="10.75" style="4" bestFit="1" customWidth="1"/>
    <col min="11" max="11" width="5.375" style="4" customWidth="1"/>
    <col min="12" max="16" width="6.75" style="4" customWidth="1"/>
    <col min="17" max="16384" width="9" style="4"/>
  </cols>
  <sheetData>
    <row r="1" spans="1:16" ht="27.75" thickTop="1" thickBot="1" x14ac:dyDescent="0.45">
      <c r="A1" s="192" t="s">
        <v>109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4">
        <f>I46</f>
        <v>54293.85</v>
      </c>
      <c r="P1" s="195"/>
    </row>
    <row r="2" spans="1:16" ht="15" customHeight="1" thickTop="1" x14ac:dyDescent="0.25">
      <c r="A2" s="161" t="s">
        <v>0</v>
      </c>
      <c r="B2" s="170" t="s">
        <v>16</v>
      </c>
      <c r="C2" s="171"/>
      <c r="D2" s="171"/>
      <c r="E2" s="171"/>
      <c r="F2" s="172" t="s">
        <v>1</v>
      </c>
      <c r="G2" s="175" t="s">
        <v>2</v>
      </c>
      <c r="H2" s="175" t="s">
        <v>100</v>
      </c>
      <c r="I2" s="154" t="s">
        <v>71</v>
      </c>
      <c r="J2" s="157" t="s">
        <v>99</v>
      </c>
      <c r="K2" s="158"/>
      <c r="L2" s="158"/>
      <c r="M2" s="158"/>
      <c r="N2" s="158"/>
      <c r="O2" s="158"/>
      <c r="P2" s="196"/>
    </row>
    <row r="3" spans="1:16" ht="13.9" customHeight="1" x14ac:dyDescent="0.2">
      <c r="A3" s="162"/>
      <c r="B3" s="168" t="s">
        <v>26</v>
      </c>
      <c r="C3" s="169"/>
      <c r="D3" s="164" t="s">
        <v>17</v>
      </c>
      <c r="E3" s="164" t="s">
        <v>18</v>
      </c>
      <c r="F3" s="173"/>
      <c r="G3" s="176"/>
      <c r="H3" s="176"/>
      <c r="I3" s="155"/>
      <c r="J3" s="166" t="s">
        <v>19</v>
      </c>
      <c r="K3" s="148" t="s">
        <v>20</v>
      </c>
      <c r="L3" s="159" t="s">
        <v>21</v>
      </c>
      <c r="M3" s="148" t="s">
        <v>22</v>
      </c>
      <c r="N3" s="148" t="s">
        <v>23</v>
      </c>
      <c r="O3" s="148" t="s">
        <v>24</v>
      </c>
      <c r="P3" s="197" t="s">
        <v>25</v>
      </c>
    </row>
    <row r="4" spans="1:16" ht="15.75" thickBot="1" x14ac:dyDescent="0.25">
      <c r="A4" s="163"/>
      <c r="B4" s="14" t="s">
        <v>27</v>
      </c>
      <c r="C4" s="72" t="s">
        <v>28</v>
      </c>
      <c r="D4" s="165"/>
      <c r="E4" s="165"/>
      <c r="F4" s="174"/>
      <c r="G4" s="165"/>
      <c r="H4" s="165"/>
      <c r="I4" s="156"/>
      <c r="J4" s="167"/>
      <c r="K4" s="149"/>
      <c r="L4" s="160"/>
      <c r="M4" s="149"/>
      <c r="N4" s="149"/>
      <c r="O4" s="149"/>
      <c r="P4" s="198"/>
    </row>
    <row r="5" spans="1:16" s="3" customFormat="1" ht="21.75" thickTop="1" thickBot="1" x14ac:dyDescent="0.35">
      <c r="A5" s="110">
        <v>1</v>
      </c>
      <c r="B5" s="111" t="s">
        <v>77</v>
      </c>
      <c r="C5" s="111"/>
      <c r="D5" s="111"/>
      <c r="E5" s="111"/>
      <c r="F5" s="79"/>
      <c r="G5" s="79"/>
      <c r="H5" s="79"/>
      <c r="I5" s="13"/>
      <c r="J5" s="111"/>
      <c r="K5" s="111"/>
      <c r="L5" s="111"/>
      <c r="M5" s="111"/>
      <c r="N5" s="111"/>
      <c r="O5" s="111"/>
      <c r="P5" s="12"/>
    </row>
    <row r="6" spans="1:16" s="48" customFormat="1" ht="15" thickTop="1" x14ac:dyDescent="0.2">
      <c r="A6" s="49">
        <v>1.1000000000000001</v>
      </c>
      <c r="B6" s="23" t="s">
        <v>11</v>
      </c>
      <c r="C6" s="76" t="s">
        <v>74</v>
      </c>
      <c r="D6" s="45" t="s">
        <v>35</v>
      </c>
      <c r="E6" s="15" t="s">
        <v>36</v>
      </c>
      <c r="F6" s="81" t="s">
        <v>6</v>
      </c>
      <c r="G6" s="50"/>
      <c r="H6" s="51">
        <v>300</v>
      </c>
      <c r="I6" s="51">
        <f>H6*G6</f>
        <v>0</v>
      </c>
      <c r="J6" s="52">
        <v>1020152980</v>
      </c>
      <c r="K6" s="15">
        <v>2010</v>
      </c>
      <c r="L6" s="112"/>
      <c r="M6" s="112"/>
      <c r="N6" s="112"/>
      <c r="O6" s="23">
        <v>10</v>
      </c>
      <c r="P6" s="98">
        <v>2</v>
      </c>
    </row>
    <row r="7" spans="1:16" s="48" customFormat="1" x14ac:dyDescent="0.2">
      <c r="A7" s="49">
        <v>1.2</v>
      </c>
      <c r="B7" s="23" t="s">
        <v>12</v>
      </c>
      <c r="C7" s="76" t="s">
        <v>72</v>
      </c>
      <c r="D7" s="45" t="s">
        <v>29</v>
      </c>
      <c r="E7" s="15" t="s">
        <v>30</v>
      </c>
      <c r="F7" s="81" t="s">
        <v>6</v>
      </c>
      <c r="G7" s="50"/>
      <c r="H7" s="51">
        <v>700</v>
      </c>
      <c r="I7" s="51">
        <f t="shared" ref="I7:I27" si="0">H7*G7</f>
        <v>0</v>
      </c>
      <c r="J7" s="52">
        <v>9804</v>
      </c>
      <c r="K7" s="15">
        <v>1971</v>
      </c>
      <c r="L7" s="23">
        <v>200</v>
      </c>
      <c r="M7" s="23">
        <v>4</v>
      </c>
      <c r="N7" s="23">
        <v>4</v>
      </c>
      <c r="O7" s="23">
        <v>10</v>
      </c>
      <c r="P7" s="98">
        <v>3</v>
      </c>
    </row>
    <row r="8" spans="1:16" s="48" customFormat="1" x14ac:dyDescent="0.2">
      <c r="A8" s="46">
        <v>1.3</v>
      </c>
      <c r="B8" s="17" t="s">
        <v>12</v>
      </c>
      <c r="C8" s="74" t="s">
        <v>73</v>
      </c>
      <c r="D8" s="45" t="s">
        <v>29</v>
      </c>
      <c r="E8" s="16" t="s">
        <v>30</v>
      </c>
      <c r="F8" s="80" t="s">
        <v>6</v>
      </c>
      <c r="G8" s="24"/>
      <c r="H8" s="47">
        <v>1000</v>
      </c>
      <c r="I8" s="51">
        <f t="shared" si="0"/>
        <v>0</v>
      </c>
      <c r="J8" s="43">
        <v>9804</v>
      </c>
      <c r="K8" s="16">
        <v>1971</v>
      </c>
      <c r="L8" s="17">
        <v>250</v>
      </c>
      <c r="M8" s="17">
        <v>6</v>
      </c>
      <c r="N8" s="17">
        <v>6</v>
      </c>
      <c r="O8" s="17">
        <v>12</v>
      </c>
      <c r="P8" s="65">
        <v>5.5</v>
      </c>
    </row>
    <row r="9" spans="1:16" s="48" customFormat="1" x14ac:dyDescent="0.2">
      <c r="A9" s="46">
        <v>1.4</v>
      </c>
      <c r="B9" s="22" t="s">
        <v>12</v>
      </c>
      <c r="C9" s="73" t="s">
        <v>72</v>
      </c>
      <c r="D9" s="18" t="s">
        <v>31</v>
      </c>
      <c r="E9" s="19" t="s">
        <v>30</v>
      </c>
      <c r="F9" s="80" t="s">
        <v>6</v>
      </c>
      <c r="G9" s="53"/>
      <c r="H9" s="47">
        <v>1000</v>
      </c>
      <c r="I9" s="51">
        <f t="shared" si="0"/>
        <v>0</v>
      </c>
      <c r="J9" s="54">
        <v>332042626</v>
      </c>
      <c r="K9" s="19">
        <v>2020</v>
      </c>
      <c r="L9" s="22">
        <v>300</v>
      </c>
      <c r="M9" s="22">
        <v>4</v>
      </c>
      <c r="N9" s="22">
        <v>4</v>
      </c>
      <c r="O9" s="22">
        <v>10</v>
      </c>
      <c r="P9" s="99">
        <v>5</v>
      </c>
    </row>
    <row r="10" spans="1:16" s="48" customFormat="1" x14ac:dyDescent="0.2">
      <c r="A10" s="46">
        <v>1.5</v>
      </c>
      <c r="B10" s="20" t="s">
        <v>13</v>
      </c>
      <c r="C10" s="73" t="s">
        <v>78</v>
      </c>
      <c r="D10" s="18" t="s">
        <v>32</v>
      </c>
      <c r="E10" s="19" t="s">
        <v>30</v>
      </c>
      <c r="F10" s="80" t="s">
        <v>6</v>
      </c>
      <c r="G10" s="24"/>
      <c r="H10" s="47">
        <v>1000</v>
      </c>
      <c r="I10" s="51">
        <f t="shared" si="0"/>
        <v>0</v>
      </c>
      <c r="J10" s="54">
        <v>77641</v>
      </c>
      <c r="K10" s="19">
        <v>2003</v>
      </c>
      <c r="L10" s="20">
        <v>250</v>
      </c>
      <c r="M10" s="20">
        <v>4</v>
      </c>
      <c r="N10" s="20">
        <v>4</v>
      </c>
      <c r="O10" s="20">
        <v>11</v>
      </c>
      <c r="P10" s="100">
        <v>5</v>
      </c>
    </row>
    <row r="11" spans="1:16" s="55" customFormat="1" x14ac:dyDescent="0.2">
      <c r="A11" s="46">
        <v>1.6</v>
      </c>
      <c r="B11" s="17" t="s">
        <v>11</v>
      </c>
      <c r="C11" s="74" t="s">
        <v>34</v>
      </c>
      <c r="D11" s="21" t="s">
        <v>29</v>
      </c>
      <c r="E11" s="16" t="s">
        <v>33</v>
      </c>
      <c r="F11" s="80" t="s">
        <v>6</v>
      </c>
      <c r="G11" s="24"/>
      <c r="H11" s="47">
        <v>500</v>
      </c>
      <c r="I11" s="51">
        <f t="shared" si="0"/>
        <v>0</v>
      </c>
      <c r="J11" s="43">
        <v>22037</v>
      </c>
      <c r="K11" s="16">
        <v>1972</v>
      </c>
      <c r="L11" s="17">
        <v>160</v>
      </c>
      <c r="M11" s="17"/>
      <c r="N11" s="17"/>
      <c r="O11" s="17">
        <v>12.5</v>
      </c>
      <c r="P11" s="65"/>
    </row>
    <row r="12" spans="1:16" s="48" customFormat="1" x14ac:dyDescent="0.2">
      <c r="A12" s="56">
        <v>1.7</v>
      </c>
      <c r="B12" s="22" t="s">
        <v>11</v>
      </c>
      <c r="C12" s="73" t="s">
        <v>34</v>
      </c>
      <c r="D12" s="18" t="s">
        <v>35</v>
      </c>
      <c r="E12" s="19" t="s">
        <v>36</v>
      </c>
      <c r="F12" s="80" t="s">
        <v>6</v>
      </c>
      <c r="G12" s="24"/>
      <c r="H12" s="47">
        <v>300</v>
      </c>
      <c r="I12" s="51">
        <f t="shared" si="0"/>
        <v>0</v>
      </c>
      <c r="J12" s="54">
        <v>50846275</v>
      </c>
      <c r="K12" s="19">
        <v>2005</v>
      </c>
      <c r="L12" s="22"/>
      <c r="M12" s="22"/>
      <c r="N12" s="22"/>
      <c r="O12" s="22">
        <v>10</v>
      </c>
      <c r="P12" s="99">
        <v>1.5</v>
      </c>
    </row>
    <row r="13" spans="1:16" s="55" customFormat="1" x14ac:dyDescent="0.2">
      <c r="A13" s="46">
        <v>1.8</v>
      </c>
      <c r="B13" s="25" t="s">
        <v>37</v>
      </c>
      <c r="C13" s="74" t="s">
        <v>38</v>
      </c>
      <c r="D13" s="21" t="s">
        <v>75</v>
      </c>
      <c r="E13" s="16" t="s">
        <v>76</v>
      </c>
      <c r="F13" s="80" t="s">
        <v>6</v>
      </c>
      <c r="G13" s="24"/>
      <c r="H13" s="47">
        <v>500</v>
      </c>
      <c r="I13" s="51">
        <f t="shared" si="0"/>
        <v>0</v>
      </c>
      <c r="J13" s="43">
        <v>20211037</v>
      </c>
      <c r="K13" s="16">
        <v>2021</v>
      </c>
      <c r="L13" s="26"/>
      <c r="M13" s="26"/>
      <c r="N13" s="26"/>
      <c r="O13" s="26"/>
      <c r="P13" s="101">
        <v>2</v>
      </c>
    </row>
    <row r="14" spans="1:16" s="48" customFormat="1" ht="15" thickBot="1" x14ac:dyDescent="0.25">
      <c r="A14" s="56">
        <v>1.9</v>
      </c>
      <c r="B14" s="22" t="s">
        <v>39</v>
      </c>
      <c r="C14" s="73" t="s">
        <v>38</v>
      </c>
      <c r="D14" s="45" t="s">
        <v>75</v>
      </c>
      <c r="E14" s="15" t="s">
        <v>76</v>
      </c>
      <c r="F14" s="82" t="s">
        <v>6</v>
      </c>
      <c r="G14" s="57"/>
      <c r="H14" s="58">
        <v>500</v>
      </c>
      <c r="I14" s="135">
        <f t="shared" si="0"/>
        <v>0</v>
      </c>
      <c r="J14" s="43"/>
      <c r="K14" s="16">
        <v>2021</v>
      </c>
      <c r="L14" s="17"/>
      <c r="M14" s="17"/>
      <c r="N14" s="17"/>
      <c r="O14" s="17"/>
      <c r="P14" s="65">
        <v>2</v>
      </c>
    </row>
    <row r="15" spans="1:16" s="48" customFormat="1" x14ac:dyDescent="0.2">
      <c r="A15" s="59">
        <v>1.1000000000000001</v>
      </c>
      <c r="B15" s="30" t="s">
        <v>11</v>
      </c>
      <c r="C15" s="75" t="s">
        <v>42</v>
      </c>
      <c r="D15" s="29" t="s">
        <v>40</v>
      </c>
      <c r="E15" s="28" t="s">
        <v>41</v>
      </c>
      <c r="F15" s="83" t="s">
        <v>6</v>
      </c>
      <c r="G15" s="27"/>
      <c r="H15" s="60">
        <v>1000</v>
      </c>
      <c r="I15" s="136">
        <f t="shared" si="0"/>
        <v>0</v>
      </c>
      <c r="J15" s="61">
        <v>78439</v>
      </c>
      <c r="K15" s="28">
        <v>2008</v>
      </c>
      <c r="L15" s="30">
        <v>250</v>
      </c>
      <c r="M15" s="30">
        <v>4</v>
      </c>
      <c r="N15" s="30">
        <v>4</v>
      </c>
      <c r="O15" s="30">
        <v>11</v>
      </c>
      <c r="P15" s="102"/>
    </row>
    <row r="16" spans="1:16" s="48" customFormat="1" x14ac:dyDescent="0.2">
      <c r="A16" s="62">
        <v>1.1100000000000001</v>
      </c>
      <c r="B16" s="23" t="s">
        <v>11</v>
      </c>
      <c r="C16" s="76" t="s">
        <v>45</v>
      </c>
      <c r="D16" s="45" t="s">
        <v>35</v>
      </c>
      <c r="E16" s="15" t="s">
        <v>43</v>
      </c>
      <c r="F16" s="80" t="s">
        <v>6</v>
      </c>
      <c r="G16" s="24"/>
      <c r="H16" s="47">
        <v>300</v>
      </c>
      <c r="I16" s="137">
        <f t="shared" si="0"/>
        <v>0</v>
      </c>
      <c r="J16" s="52" t="s">
        <v>44</v>
      </c>
      <c r="K16" s="15">
        <v>2013</v>
      </c>
      <c r="L16" s="23">
        <v>24</v>
      </c>
      <c r="M16" s="23">
        <v>3</v>
      </c>
      <c r="N16" s="23">
        <v>3</v>
      </c>
      <c r="O16" s="23">
        <v>8</v>
      </c>
      <c r="P16" s="98"/>
    </row>
    <row r="17" spans="1:16" s="48" customFormat="1" x14ac:dyDescent="0.2">
      <c r="A17" s="62">
        <v>1.1200000000000001</v>
      </c>
      <c r="B17" s="23" t="s">
        <v>11</v>
      </c>
      <c r="C17" s="76" t="s">
        <v>47</v>
      </c>
      <c r="D17" s="45" t="s">
        <v>29</v>
      </c>
      <c r="E17" s="15" t="s">
        <v>46</v>
      </c>
      <c r="F17" s="80" t="s">
        <v>6</v>
      </c>
      <c r="G17" s="24"/>
      <c r="H17" s="47">
        <v>500</v>
      </c>
      <c r="I17" s="137">
        <f t="shared" si="0"/>
        <v>0</v>
      </c>
      <c r="J17" s="52">
        <v>890674</v>
      </c>
      <c r="K17" s="15">
        <v>1989</v>
      </c>
      <c r="L17" s="23">
        <v>120</v>
      </c>
      <c r="M17" s="23">
        <v>4</v>
      </c>
      <c r="N17" s="23">
        <v>4.2</v>
      </c>
      <c r="O17" s="23">
        <v>8</v>
      </c>
      <c r="P17" s="98"/>
    </row>
    <row r="18" spans="1:16" s="48" customFormat="1" x14ac:dyDescent="0.2">
      <c r="A18" s="62">
        <v>1.1299999999999999</v>
      </c>
      <c r="B18" s="17" t="s">
        <v>11</v>
      </c>
      <c r="C18" s="73" t="s">
        <v>51</v>
      </c>
      <c r="D18" s="21" t="s">
        <v>48</v>
      </c>
      <c r="E18" s="15" t="s">
        <v>49</v>
      </c>
      <c r="F18" s="80" t="s">
        <v>6</v>
      </c>
      <c r="G18" s="24"/>
      <c r="H18" s="47">
        <v>300</v>
      </c>
      <c r="I18" s="137">
        <f t="shared" si="0"/>
        <v>0</v>
      </c>
      <c r="J18" s="103" t="s">
        <v>50</v>
      </c>
      <c r="K18" s="16">
        <v>2020</v>
      </c>
      <c r="L18" s="17">
        <v>24</v>
      </c>
      <c r="M18" s="17"/>
      <c r="N18" s="17"/>
      <c r="O18" s="17">
        <v>6</v>
      </c>
      <c r="P18" s="65"/>
    </row>
    <row r="19" spans="1:16" s="48" customFormat="1" x14ac:dyDescent="0.2">
      <c r="A19" s="62">
        <v>1.1399999999999999</v>
      </c>
      <c r="B19" s="23" t="s">
        <v>54</v>
      </c>
      <c r="C19" s="74" t="s">
        <v>79</v>
      </c>
      <c r="D19" s="45" t="s">
        <v>52</v>
      </c>
      <c r="E19" s="15" t="s">
        <v>53</v>
      </c>
      <c r="F19" s="80" t="s">
        <v>6</v>
      </c>
      <c r="G19" s="24"/>
      <c r="H19" s="47">
        <v>500</v>
      </c>
      <c r="I19" s="137">
        <f t="shared" si="0"/>
        <v>0</v>
      </c>
      <c r="J19" s="52">
        <v>16673</v>
      </c>
      <c r="K19" s="15">
        <v>2014</v>
      </c>
      <c r="L19" s="23">
        <v>150</v>
      </c>
      <c r="M19" s="23"/>
      <c r="N19" s="23"/>
      <c r="O19" s="23">
        <v>10</v>
      </c>
      <c r="P19" s="98"/>
    </row>
    <row r="20" spans="1:16" s="48" customFormat="1" ht="15" thickBot="1" x14ac:dyDescent="0.25">
      <c r="A20" s="63">
        <v>1.1499999999999999</v>
      </c>
      <c r="B20" s="22" t="s">
        <v>14</v>
      </c>
      <c r="C20" s="73"/>
      <c r="D20" s="77"/>
      <c r="E20" s="64"/>
      <c r="F20" s="82" t="s">
        <v>6</v>
      </c>
      <c r="G20" s="57"/>
      <c r="H20" s="58"/>
      <c r="I20" s="138">
        <f t="shared" si="0"/>
        <v>0</v>
      </c>
      <c r="J20" s="104"/>
      <c r="K20" s="64"/>
      <c r="L20" s="64"/>
      <c r="M20" s="22"/>
      <c r="N20" s="22"/>
      <c r="O20" s="64"/>
      <c r="P20" s="99"/>
    </row>
    <row r="21" spans="1:16" s="48" customFormat="1" x14ac:dyDescent="0.2">
      <c r="A21" s="59">
        <v>1.1599999999999999</v>
      </c>
      <c r="B21" s="30" t="s">
        <v>11</v>
      </c>
      <c r="C21" s="75" t="s">
        <v>56</v>
      </c>
      <c r="D21" s="29" t="s">
        <v>29</v>
      </c>
      <c r="E21" s="28" t="s">
        <v>55</v>
      </c>
      <c r="F21" s="83" t="s">
        <v>6</v>
      </c>
      <c r="G21" s="27">
        <v>1</v>
      </c>
      <c r="H21" s="60">
        <v>1000</v>
      </c>
      <c r="I21" s="51">
        <f t="shared" si="0"/>
        <v>1000</v>
      </c>
      <c r="J21" s="61">
        <v>12858</v>
      </c>
      <c r="K21" s="28">
        <v>2011</v>
      </c>
      <c r="L21" s="36">
        <v>300</v>
      </c>
      <c r="M21" s="30">
        <v>4</v>
      </c>
      <c r="N21" s="30">
        <v>4</v>
      </c>
      <c r="O21" s="36">
        <v>8</v>
      </c>
      <c r="P21" s="105">
        <v>5.5</v>
      </c>
    </row>
    <row r="22" spans="1:16" s="48" customFormat="1" x14ac:dyDescent="0.2">
      <c r="A22" s="62">
        <v>1.17</v>
      </c>
      <c r="B22" s="26" t="s">
        <v>11</v>
      </c>
      <c r="C22" s="74" t="s">
        <v>15</v>
      </c>
      <c r="D22" s="24" t="s">
        <v>57</v>
      </c>
      <c r="E22" s="16" t="s">
        <v>58</v>
      </c>
      <c r="F22" s="80" t="s">
        <v>6</v>
      </c>
      <c r="G22" s="24">
        <v>1</v>
      </c>
      <c r="H22" s="47">
        <v>1000</v>
      </c>
      <c r="I22" s="51">
        <f t="shared" si="0"/>
        <v>1000</v>
      </c>
      <c r="J22" s="43" t="s">
        <v>59</v>
      </c>
      <c r="K22" s="16">
        <v>2017</v>
      </c>
      <c r="L22" s="26">
        <v>300</v>
      </c>
      <c r="M22" s="26">
        <v>4</v>
      </c>
      <c r="N22" s="26">
        <v>4</v>
      </c>
      <c r="O22" s="26">
        <v>10</v>
      </c>
      <c r="P22" s="101">
        <v>20</v>
      </c>
    </row>
    <row r="23" spans="1:16" s="48" customFormat="1" x14ac:dyDescent="0.2">
      <c r="A23" s="62">
        <v>1.18</v>
      </c>
      <c r="B23" s="26" t="s">
        <v>11</v>
      </c>
      <c r="C23" s="74" t="s">
        <v>15</v>
      </c>
      <c r="D23" s="24" t="s">
        <v>57</v>
      </c>
      <c r="E23" s="16" t="s">
        <v>60</v>
      </c>
      <c r="F23" s="80" t="s">
        <v>6</v>
      </c>
      <c r="G23" s="24">
        <v>1</v>
      </c>
      <c r="H23" s="47">
        <v>1000</v>
      </c>
      <c r="I23" s="51">
        <f t="shared" si="0"/>
        <v>1000</v>
      </c>
      <c r="J23" s="43" t="s">
        <v>61</v>
      </c>
      <c r="K23" s="16">
        <v>2016</v>
      </c>
      <c r="L23" s="26"/>
      <c r="M23" s="26">
        <v>4</v>
      </c>
      <c r="N23" s="26">
        <v>4</v>
      </c>
      <c r="O23" s="26">
        <v>8</v>
      </c>
      <c r="P23" s="101">
        <v>10</v>
      </c>
    </row>
    <row r="24" spans="1:16" s="48" customFormat="1" x14ac:dyDescent="0.2">
      <c r="A24" s="62">
        <v>1.19</v>
      </c>
      <c r="B24" s="26" t="s">
        <v>11</v>
      </c>
      <c r="C24" s="74" t="s">
        <v>64</v>
      </c>
      <c r="D24" s="21" t="s">
        <v>62</v>
      </c>
      <c r="E24" s="16" t="s">
        <v>63</v>
      </c>
      <c r="F24" s="80" t="s">
        <v>6</v>
      </c>
      <c r="G24" s="24">
        <v>1</v>
      </c>
      <c r="H24" s="47">
        <v>1200</v>
      </c>
      <c r="I24" s="51">
        <f t="shared" si="0"/>
        <v>1200</v>
      </c>
      <c r="J24" s="43">
        <v>1005499</v>
      </c>
      <c r="K24" s="16">
        <v>2020</v>
      </c>
      <c r="L24" s="26">
        <v>470</v>
      </c>
      <c r="M24" s="26">
        <v>4</v>
      </c>
      <c r="N24" s="26">
        <v>4</v>
      </c>
      <c r="O24" s="26">
        <v>8</v>
      </c>
      <c r="P24" s="101">
        <v>10</v>
      </c>
    </row>
    <row r="25" spans="1:16" s="48" customFormat="1" ht="15" thickBot="1" x14ac:dyDescent="0.25">
      <c r="A25" s="62">
        <v>1.2</v>
      </c>
      <c r="B25" s="20" t="s">
        <v>11</v>
      </c>
      <c r="C25" s="73" t="s">
        <v>64</v>
      </c>
      <c r="D25" s="18" t="s">
        <v>29</v>
      </c>
      <c r="E25" s="19" t="s">
        <v>65</v>
      </c>
      <c r="F25" s="80" t="s">
        <v>6</v>
      </c>
      <c r="G25" s="24">
        <v>1</v>
      </c>
      <c r="H25" s="47">
        <v>1200</v>
      </c>
      <c r="I25" s="51">
        <f t="shared" si="0"/>
        <v>1200</v>
      </c>
      <c r="J25" s="54">
        <v>103607</v>
      </c>
      <c r="K25" s="19">
        <v>2011</v>
      </c>
      <c r="L25" s="20">
        <v>470</v>
      </c>
      <c r="M25" s="20">
        <v>4</v>
      </c>
      <c r="N25" s="20">
        <v>4</v>
      </c>
      <c r="O25" s="20">
        <v>8</v>
      </c>
      <c r="P25" s="100">
        <v>10</v>
      </c>
    </row>
    <row r="26" spans="1:16" s="48" customFormat="1" x14ac:dyDescent="0.2">
      <c r="A26" s="62">
        <v>1.21</v>
      </c>
      <c r="B26" s="30" t="s">
        <v>11</v>
      </c>
      <c r="C26" s="75" t="s">
        <v>15</v>
      </c>
      <c r="D26" s="27" t="s">
        <v>57</v>
      </c>
      <c r="E26" s="28" t="s">
        <v>66</v>
      </c>
      <c r="F26" s="80" t="s">
        <v>6</v>
      </c>
      <c r="G26" s="24">
        <v>1</v>
      </c>
      <c r="H26" s="47">
        <v>1000</v>
      </c>
      <c r="I26" s="51">
        <f t="shared" si="0"/>
        <v>1000</v>
      </c>
      <c r="J26" s="61" t="s">
        <v>67</v>
      </c>
      <c r="K26" s="28">
        <v>2018</v>
      </c>
      <c r="L26" s="36">
        <v>250</v>
      </c>
      <c r="M26" s="30">
        <v>4</v>
      </c>
      <c r="N26" s="30">
        <v>4</v>
      </c>
      <c r="O26" s="36"/>
      <c r="P26" s="105"/>
    </row>
    <row r="27" spans="1:16" s="48" customFormat="1" x14ac:dyDescent="0.2">
      <c r="A27" s="62">
        <v>1.22</v>
      </c>
      <c r="B27" s="26" t="s">
        <v>11</v>
      </c>
      <c r="C27" s="74" t="s">
        <v>70</v>
      </c>
      <c r="D27" s="24" t="s">
        <v>57</v>
      </c>
      <c r="E27" s="16" t="s">
        <v>68</v>
      </c>
      <c r="F27" s="80" t="s">
        <v>6</v>
      </c>
      <c r="G27" s="24">
        <v>1</v>
      </c>
      <c r="H27" s="47">
        <v>1000</v>
      </c>
      <c r="I27" s="51">
        <f t="shared" si="0"/>
        <v>1000</v>
      </c>
      <c r="J27" s="43" t="s">
        <v>69</v>
      </c>
      <c r="K27" s="16">
        <v>2019</v>
      </c>
      <c r="L27" s="17">
        <v>250</v>
      </c>
      <c r="M27" s="26">
        <v>4</v>
      </c>
      <c r="N27" s="26">
        <v>4</v>
      </c>
      <c r="O27" s="17"/>
      <c r="P27" s="65"/>
    </row>
    <row r="28" spans="1:16" ht="15" x14ac:dyDescent="0.25">
      <c r="A28" s="84"/>
      <c r="B28" s="93" t="s">
        <v>5</v>
      </c>
      <c r="C28" s="85"/>
      <c r="D28" s="90"/>
      <c r="E28" s="90"/>
      <c r="F28" s="67"/>
      <c r="G28" s="5"/>
      <c r="H28" s="133"/>
      <c r="I28" s="40">
        <f>SUM(I6:I27)</f>
        <v>7400</v>
      </c>
      <c r="J28" s="106"/>
      <c r="K28" s="90"/>
      <c r="L28" s="93"/>
      <c r="M28" s="90"/>
      <c r="N28" s="90"/>
      <c r="O28" s="90"/>
      <c r="P28" s="127"/>
    </row>
    <row r="29" spans="1:16" ht="15" x14ac:dyDescent="0.25">
      <c r="A29" s="86"/>
      <c r="B29" s="96" t="s">
        <v>9</v>
      </c>
      <c r="C29" s="87"/>
      <c r="D29" s="91"/>
      <c r="E29" s="91"/>
      <c r="F29" s="68" t="s">
        <v>7</v>
      </c>
      <c r="G29" s="97">
        <v>15</v>
      </c>
      <c r="H29" s="78"/>
      <c r="I29" s="141"/>
      <c r="J29" s="107"/>
      <c r="K29" s="91"/>
      <c r="L29" s="94"/>
      <c r="M29" s="91"/>
      <c r="N29" s="91"/>
      <c r="O29" s="91"/>
      <c r="P29" s="128"/>
    </row>
    <row r="30" spans="1:16" ht="15.75" thickBot="1" x14ac:dyDescent="0.3">
      <c r="A30" s="88"/>
      <c r="B30" s="95" t="s">
        <v>8</v>
      </c>
      <c r="C30" s="89"/>
      <c r="D30" s="92"/>
      <c r="E30" s="92"/>
      <c r="F30" s="67"/>
      <c r="G30" s="5"/>
      <c r="H30" s="133"/>
      <c r="I30" s="40">
        <f>I28*(1-(G29/100))</f>
        <v>6290</v>
      </c>
      <c r="J30" s="108"/>
      <c r="K30" s="92"/>
      <c r="L30" s="95"/>
      <c r="M30" s="92"/>
      <c r="N30" s="92"/>
      <c r="O30" s="92"/>
      <c r="P30" s="129"/>
    </row>
    <row r="31" spans="1:16" s="3" customFormat="1" ht="21.75" thickTop="1" thickBot="1" x14ac:dyDescent="0.35">
      <c r="A31" s="110">
        <v>2</v>
      </c>
      <c r="B31" s="111" t="s">
        <v>108</v>
      </c>
      <c r="C31" s="111"/>
      <c r="D31" s="111"/>
      <c r="E31" s="111"/>
      <c r="F31" s="79"/>
      <c r="G31" s="79"/>
      <c r="H31" s="79"/>
      <c r="I31" s="13"/>
      <c r="J31" s="111"/>
      <c r="K31" s="111"/>
      <c r="L31" s="111"/>
      <c r="M31" s="111"/>
      <c r="N31" s="111"/>
      <c r="O31" s="111"/>
      <c r="P31" s="111"/>
    </row>
    <row r="32" spans="1:16" s="9" customFormat="1" ht="17.25" thickTop="1" x14ac:dyDescent="0.2">
      <c r="A32" s="113">
        <v>2.1</v>
      </c>
      <c r="B32" s="115" t="s">
        <v>82</v>
      </c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30"/>
    </row>
    <row r="33" spans="1:16" s="9" customFormat="1" x14ac:dyDescent="0.2">
      <c r="A33" s="31" t="s">
        <v>85</v>
      </c>
      <c r="B33" s="177" t="s">
        <v>83</v>
      </c>
      <c r="C33" s="178"/>
      <c r="D33" s="178"/>
      <c r="E33" s="179"/>
      <c r="F33" s="69" t="s">
        <v>80</v>
      </c>
      <c r="G33" s="7" t="s">
        <v>105</v>
      </c>
      <c r="H33" s="116" t="s">
        <v>101</v>
      </c>
      <c r="I33" s="8">
        <f>H33*G33</f>
        <v>900</v>
      </c>
      <c r="J33" s="109"/>
      <c r="K33" s="6"/>
      <c r="L33" s="6"/>
      <c r="M33" s="6"/>
      <c r="N33" s="6"/>
      <c r="O33" s="6"/>
      <c r="P33" s="37"/>
    </row>
    <row r="34" spans="1:16" s="9" customFormat="1" x14ac:dyDescent="0.2">
      <c r="A34" s="31" t="s">
        <v>86</v>
      </c>
      <c r="B34" s="177" t="s">
        <v>84</v>
      </c>
      <c r="C34" s="178"/>
      <c r="D34" s="178"/>
      <c r="E34" s="179"/>
      <c r="F34" s="69" t="s">
        <v>80</v>
      </c>
      <c r="G34" s="7" t="s">
        <v>105</v>
      </c>
      <c r="H34" s="116" t="s">
        <v>102</v>
      </c>
      <c r="I34" s="8">
        <f t="shared" ref="I34:I35" si="1">H34*G34</f>
        <v>600</v>
      </c>
      <c r="J34" s="109"/>
      <c r="K34" s="6"/>
      <c r="L34" s="6"/>
      <c r="M34" s="6"/>
      <c r="N34" s="6"/>
      <c r="O34" s="6"/>
      <c r="P34" s="37"/>
    </row>
    <row r="35" spans="1:16" s="9" customFormat="1" x14ac:dyDescent="0.2">
      <c r="A35" s="31" t="s">
        <v>87</v>
      </c>
      <c r="B35" s="186" t="s">
        <v>81</v>
      </c>
      <c r="C35" s="187"/>
      <c r="D35" s="187"/>
      <c r="E35" s="188"/>
      <c r="F35" s="69" t="s">
        <v>80</v>
      </c>
      <c r="G35" s="7" t="s">
        <v>107</v>
      </c>
      <c r="H35" s="116" t="s">
        <v>103</v>
      </c>
      <c r="I35" s="8">
        <f t="shared" si="1"/>
        <v>400</v>
      </c>
      <c r="J35" s="109"/>
      <c r="K35" s="6"/>
      <c r="L35" s="6"/>
      <c r="M35" s="6"/>
      <c r="N35" s="6"/>
      <c r="O35" s="6"/>
      <c r="P35" s="37"/>
    </row>
    <row r="36" spans="1:16" s="9" customFormat="1" ht="15" x14ac:dyDescent="0.25">
      <c r="A36" s="31"/>
      <c r="B36" s="180" t="s">
        <v>88</v>
      </c>
      <c r="C36" s="181"/>
      <c r="D36" s="181"/>
      <c r="E36" s="182"/>
      <c r="F36" s="69"/>
      <c r="G36" s="7"/>
      <c r="H36" s="116"/>
      <c r="I36" s="139">
        <f>SUM(I33:I35)</f>
        <v>1900</v>
      </c>
      <c r="J36" s="109"/>
      <c r="K36" s="6"/>
      <c r="L36" s="6"/>
      <c r="M36" s="6"/>
      <c r="N36" s="6"/>
      <c r="O36" s="6"/>
      <c r="P36" s="37"/>
    </row>
    <row r="37" spans="1:16" s="9" customFormat="1" ht="15" x14ac:dyDescent="0.25">
      <c r="A37" s="31"/>
      <c r="B37" s="183" t="s">
        <v>89</v>
      </c>
      <c r="C37" s="184"/>
      <c r="D37" s="184"/>
      <c r="E37" s="185"/>
      <c r="F37" s="69" t="s">
        <v>7</v>
      </c>
      <c r="G37" s="140" t="s">
        <v>106</v>
      </c>
      <c r="H37" s="116"/>
      <c r="I37" s="8"/>
      <c r="J37" s="109"/>
      <c r="K37" s="6"/>
      <c r="L37" s="6"/>
      <c r="M37" s="6"/>
      <c r="N37" s="6"/>
      <c r="O37" s="6"/>
      <c r="P37" s="37"/>
    </row>
    <row r="38" spans="1:16" s="9" customFormat="1" ht="15" x14ac:dyDescent="0.25">
      <c r="A38" s="119"/>
      <c r="B38" s="189" t="s">
        <v>90</v>
      </c>
      <c r="C38" s="190"/>
      <c r="D38" s="190"/>
      <c r="E38" s="191"/>
      <c r="F38" s="120"/>
      <c r="G38" s="121"/>
      <c r="H38" s="134"/>
      <c r="I38" s="40">
        <f>I36*(1-(G37/100))</f>
        <v>1615</v>
      </c>
      <c r="J38" s="122"/>
      <c r="K38" s="123"/>
      <c r="L38" s="123"/>
      <c r="M38" s="123"/>
      <c r="N38" s="123"/>
      <c r="O38" s="123"/>
      <c r="P38" s="131"/>
    </row>
    <row r="39" spans="1:16" s="9" customFormat="1" ht="16.5" x14ac:dyDescent="0.2">
      <c r="A39" s="124" t="s">
        <v>91</v>
      </c>
      <c r="B39" s="125" t="s">
        <v>92</v>
      </c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32"/>
    </row>
    <row r="40" spans="1:16" s="9" customFormat="1" x14ac:dyDescent="0.2">
      <c r="A40" s="31" t="s">
        <v>94</v>
      </c>
      <c r="B40" s="177" t="s">
        <v>93</v>
      </c>
      <c r="C40" s="178"/>
      <c r="D40" s="178"/>
      <c r="E40" s="179"/>
      <c r="F40" s="69" t="s">
        <v>6</v>
      </c>
      <c r="G40" s="7" t="s">
        <v>10</v>
      </c>
      <c r="H40" s="8">
        <v>35000</v>
      </c>
      <c r="I40" s="8">
        <f>H40*G40</f>
        <v>35000</v>
      </c>
      <c r="J40" s="109"/>
      <c r="K40" s="6"/>
      <c r="L40" s="6"/>
      <c r="M40" s="6"/>
      <c r="N40" s="6"/>
      <c r="O40" s="6"/>
      <c r="P40" s="37"/>
    </row>
    <row r="41" spans="1:16" s="9" customFormat="1" ht="15" x14ac:dyDescent="0.25">
      <c r="A41" s="31"/>
      <c r="B41" s="180" t="s">
        <v>95</v>
      </c>
      <c r="C41" s="181"/>
      <c r="D41" s="181"/>
      <c r="E41" s="182"/>
      <c r="F41" s="69"/>
      <c r="G41" s="7"/>
      <c r="H41" s="116"/>
      <c r="I41" s="139">
        <f>SUM(I40)</f>
        <v>35000</v>
      </c>
      <c r="J41" s="109"/>
      <c r="K41" s="6"/>
      <c r="L41" s="6"/>
      <c r="M41" s="6"/>
      <c r="N41" s="6"/>
      <c r="O41" s="6"/>
      <c r="P41" s="37"/>
    </row>
    <row r="42" spans="1:16" s="9" customFormat="1" ht="15" x14ac:dyDescent="0.25">
      <c r="A42" s="31"/>
      <c r="B42" s="183" t="s">
        <v>96</v>
      </c>
      <c r="C42" s="184"/>
      <c r="D42" s="184"/>
      <c r="E42" s="185"/>
      <c r="F42" s="69"/>
      <c r="G42" s="140" t="s">
        <v>104</v>
      </c>
      <c r="H42" s="116"/>
      <c r="I42" s="8"/>
      <c r="J42" s="109"/>
      <c r="K42" s="6"/>
      <c r="L42" s="6"/>
      <c r="M42" s="6"/>
      <c r="N42" s="6"/>
      <c r="O42" s="6"/>
      <c r="P42" s="37"/>
    </row>
    <row r="43" spans="1:16" s="9" customFormat="1" ht="15" x14ac:dyDescent="0.25">
      <c r="A43" s="31"/>
      <c r="B43" s="180" t="s">
        <v>97</v>
      </c>
      <c r="C43" s="181"/>
      <c r="D43" s="181"/>
      <c r="E43" s="182"/>
      <c r="F43" s="69"/>
      <c r="G43" s="7"/>
      <c r="H43" s="116"/>
      <c r="I43" s="40">
        <f>I41*(1+(G42/100))</f>
        <v>38500</v>
      </c>
      <c r="J43" s="109"/>
      <c r="K43" s="6"/>
      <c r="L43" s="6"/>
      <c r="M43" s="6"/>
      <c r="N43" s="6"/>
      <c r="O43" s="6"/>
      <c r="P43" s="37"/>
    </row>
    <row r="44" spans="1:16" s="9" customFormat="1" ht="15.75" thickBot="1" x14ac:dyDescent="0.3">
      <c r="A44" s="31"/>
      <c r="B44" s="117" t="s">
        <v>98</v>
      </c>
      <c r="C44" s="118"/>
      <c r="D44" s="118"/>
      <c r="E44" s="118"/>
      <c r="F44" s="69"/>
      <c r="G44" s="7"/>
      <c r="H44" s="116"/>
      <c r="I44" s="142">
        <f>I38+I43</f>
        <v>40115</v>
      </c>
      <c r="J44" s="109"/>
      <c r="K44" s="6"/>
      <c r="L44" s="6"/>
      <c r="M44" s="6"/>
      <c r="N44" s="6"/>
      <c r="O44" s="6"/>
      <c r="P44" s="37"/>
    </row>
    <row r="45" spans="1:16" ht="15.75" thickTop="1" x14ac:dyDescent="0.2">
      <c r="A45" s="32"/>
      <c r="B45" s="1"/>
      <c r="C45" s="38"/>
      <c r="D45" s="1" t="s">
        <v>4</v>
      </c>
      <c r="E45" s="1"/>
      <c r="F45" s="70"/>
      <c r="G45" s="1"/>
      <c r="H45" s="44"/>
      <c r="I45" s="41">
        <f>I30+I44</f>
        <v>46405</v>
      </c>
      <c r="J45" s="70"/>
      <c r="K45" s="1"/>
      <c r="L45" s="44"/>
      <c r="M45" s="1"/>
      <c r="N45" s="1"/>
      <c r="O45" s="1"/>
      <c r="P45" s="38"/>
    </row>
    <row r="46" spans="1:16" ht="15.75" thickBot="1" x14ac:dyDescent="0.25">
      <c r="A46" s="33"/>
      <c r="B46" s="2"/>
      <c r="C46" s="39"/>
      <c r="D46" s="2" t="s">
        <v>3</v>
      </c>
      <c r="E46" s="2"/>
      <c r="F46" s="71"/>
      <c r="G46" s="2"/>
      <c r="H46" s="66"/>
      <c r="I46" s="42">
        <f>I45*1.17</f>
        <v>54293.85</v>
      </c>
      <c r="J46" s="71"/>
      <c r="K46" s="2"/>
      <c r="L46" s="66"/>
      <c r="M46" s="2"/>
      <c r="N46" s="2"/>
      <c r="O46" s="2"/>
      <c r="P46" s="39"/>
    </row>
    <row r="47" spans="1:16" ht="15" thickTop="1" x14ac:dyDescent="0.2"/>
    <row r="48" spans="1:16" x14ac:dyDescent="0.2">
      <c r="A48" s="35"/>
      <c r="F48" s="4"/>
      <c r="G48" s="4"/>
      <c r="H48" s="4"/>
      <c r="I48" s="4"/>
    </row>
    <row r="49" spans="1:9" x14ac:dyDescent="0.2">
      <c r="A49" s="35"/>
      <c r="F49" s="4"/>
      <c r="G49" s="4"/>
      <c r="H49" s="4"/>
      <c r="I49" s="4"/>
    </row>
    <row r="50" spans="1:9" x14ac:dyDescent="0.2">
      <c r="A50" s="35"/>
      <c r="F50" s="4"/>
      <c r="G50" s="4"/>
      <c r="H50" s="4"/>
      <c r="I50" s="4"/>
    </row>
    <row r="51" spans="1:9" x14ac:dyDescent="0.2">
      <c r="A51" s="35"/>
      <c r="F51" s="4"/>
      <c r="G51" s="4"/>
      <c r="H51" s="4"/>
      <c r="I51" s="4"/>
    </row>
    <row r="52" spans="1:9" x14ac:dyDescent="0.2">
      <c r="A52" s="35"/>
      <c r="F52" s="4"/>
      <c r="G52" s="4"/>
      <c r="H52" s="4"/>
      <c r="I52" s="4"/>
    </row>
    <row r="53" spans="1:9" x14ac:dyDescent="0.2">
      <c r="A53" s="35"/>
      <c r="F53" s="4"/>
      <c r="G53" s="4"/>
      <c r="H53" s="4"/>
      <c r="I53" s="4"/>
    </row>
    <row r="54" spans="1:9" x14ac:dyDescent="0.2">
      <c r="A54" s="35"/>
      <c r="F54" s="4"/>
      <c r="G54" s="4"/>
      <c r="H54" s="4"/>
      <c r="I54" s="4"/>
    </row>
    <row r="55" spans="1:9" x14ac:dyDescent="0.2">
      <c r="A55" s="35"/>
      <c r="F55" s="4"/>
      <c r="G55" s="4"/>
      <c r="H55" s="4"/>
      <c r="I55" s="4"/>
    </row>
    <row r="56" spans="1:9" x14ac:dyDescent="0.2">
      <c r="A56" s="35"/>
      <c r="F56" s="4"/>
      <c r="G56" s="4"/>
      <c r="H56" s="4"/>
      <c r="I56" s="4"/>
    </row>
    <row r="57" spans="1:9" x14ac:dyDescent="0.2">
      <c r="A57" s="35"/>
      <c r="F57" s="4"/>
      <c r="G57" s="4"/>
      <c r="H57" s="4"/>
      <c r="I57" s="4"/>
    </row>
    <row r="58" spans="1:9" x14ac:dyDescent="0.2">
      <c r="A58" s="35"/>
      <c r="F58" s="4"/>
      <c r="G58" s="4"/>
      <c r="H58" s="4"/>
      <c r="I58" s="4"/>
    </row>
    <row r="59" spans="1:9" x14ac:dyDescent="0.2">
      <c r="A59" s="35"/>
      <c r="F59" s="4"/>
      <c r="G59" s="4"/>
      <c r="H59" s="4"/>
      <c r="I59" s="4"/>
    </row>
    <row r="60" spans="1:9" x14ac:dyDescent="0.2">
      <c r="A60" s="35"/>
      <c r="F60" s="4"/>
      <c r="G60" s="4"/>
      <c r="H60" s="4"/>
      <c r="I60" s="4"/>
    </row>
    <row r="61" spans="1:9" x14ac:dyDescent="0.2">
      <c r="A61" s="35"/>
      <c r="F61" s="4"/>
      <c r="G61" s="4"/>
      <c r="H61" s="4"/>
      <c r="I61" s="4"/>
    </row>
    <row r="62" spans="1:9" x14ac:dyDescent="0.2">
      <c r="A62" s="35"/>
      <c r="F62" s="4"/>
      <c r="G62" s="4"/>
      <c r="H62" s="4"/>
      <c r="I62" s="4"/>
    </row>
    <row r="63" spans="1:9" x14ac:dyDescent="0.2">
      <c r="A63" s="35"/>
      <c r="F63" s="4"/>
      <c r="G63" s="4"/>
      <c r="H63" s="4"/>
      <c r="I63" s="4"/>
    </row>
    <row r="64" spans="1:9" x14ac:dyDescent="0.2">
      <c r="A64" s="35"/>
      <c r="F64" s="4"/>
      <c r="G64" s="4"/>
      <c r="H64" s="4"/>
      <c r="I64" s="4"/>
    </row>
    <row r="65" spans="1:9" x14ac:dyDescent="0.2">
      <c r="A65" s="35"/>
      <c r="F65" s="4"/>
      <c r="G65" s="4"/>
      <c r="H65" s="4"/>
      <c r="I65" s="4"/>
    </row>
    <row r="66" spans="1:9" x14ac:dyDescent="0.2">
      <c r="A66" s="35"/>
      <c r="F66" s="4"/>
      <c r="G66" s="4"/>
      <c r="H66" s="4"/>
      <c r="I66" s="4"/>
    </row>
    <row r="67" spans="1:9" x14ac:dyDescent="0.2">
      <c r="A67" s="35"/>
      <c r="F67" s="4"/>
      <c r="G67" s="4"/>
      <c r="H67" s="4"/>
      <c r="I67" s="4"/>
    </row>
    <row r="68" spans="1:9" x14ac:dyDescent="0.2">
      <c r="A68" s="35"/>
      <c r="F68" s="4"/>
      <c r="G68" s="4"/>
      <c r="H68" s="4"/>
      <c r="I68" s="4"/>
    </row>
    <row r="69" spans="1:9" x14ac:dyDescent="0.2">
      <c r="A69" s="35"/>
      <c r="F69" s="4"/>
      <c r="G69" s="4"/>
      <c r="H69" s="4"/>
      <c r="I69" s="4"/>
    </row>
    <row r="70" spans="1:9" x14ac:dyDescent="0.2">
      <c r="A70" s="35"/>
      <c r="F70" s="4"/>
      <c r="G70" s="4"/>
      <c r="H70" s="4"/>
      <c r="I70" s="4"/>
    </row>
    <row r="71" spans="1:9" x14ac:dyDescent="0.2">
      <c r="A71" s="35"/>
      <c r="F71" s="4"/>
      <c r="G71" s="4"/>
      <c r="H71" s="4"/>
      <c r="I71" s="4"/>
    </row>
    <row r="72" spans="1:9" x14ac:dyDescent="0.2">
      <c r="A72" s="35"/>
      <c r="F72" s="4"/>
      <c r="G72" s="4"/>
      <c r="H72" s="4"/>
      <c r="I72" s="4"/>
    </row>
    <row r="73" spans="1:9" x14ac:dyDescent="0.2">
      <c r="A73" s="35"/>
      <c r="F73" s="4"/>
      <c r="G73" s="4"/>
      <c r="H73" s="4"/>
      <c r="I73" s="4"/>
    </row>
    <row r="74" spans="1:9" x14ac:dyDescent="0.2">
      <c r="A74" s="35"/>
      <c r="F74" s="4"/>
      <c r="G74" s="4"/>
      <c r="H74" s="4"/>
      <c r="I74" s="4"/>
    </row>
    <row r="75" spans="1:9" x14ac:dyDescent="0.2">
      <c r="A75" s="35"/>
      <c r="F75" s="4"/>
      <c r="G75" s="4"/>
      <c r="H75" s="4"/>
      <c r="I75" s="4"/>
    </row>
    <row r="76" spans="1:9" x14ac:dyDescent="0.2">
      <c r="A76" s="35"/>
      <c r="F76" s="4"/>
      <c r="G76" s="4"/>
      <c r="H76" s="4"/>
      <c r="I76" s="4"/>
    </row>
    <row r="77" spans="1:9" x14ac:dyDescent="0.2">
      <c r="A77" s="35"/>
      <c r="F77" s="4"/>
      <c r="G77" s="4"/>
      <c r="H77" s="4"/>
      <c r="I77" s="4"/>
    </row>
    <row r="78" spans="1:9" x14ac:dyDescent="0.2">
      <c r="A78" s="35"/>
      <c r="F78" s="4"/>
      <c r="G78" s="4"/>
      <c r="H78" s="4"/>
      <c r="I78" s="4"/>
    </row>
    <row r="79" spans="1:9" x14ac:dyDescent="0.2">
      <c r="A79" s="35"/>
      <c r="F79" s="4"/>
      <c r="G79" s="4"/>
      <c r="H79" s="4"/>
      <c r="I79" s="4"/>
    </row>
    <row r="80" spans="1:9" x14ac:dyDescent="0.2">
      <c r="A80" s="35"/>
      <c r="F80" s="4"/>
      <c r="G80" s="4"/>
      <c r="H80" s="4"/>
      <c r="I80" s="4"/>
    </row>
    <row r="81" spans="1:9" x14ac:dyDescent="0.2">
      <c r="A81" s="35"/>
      <c r="F81" s="4"/>
      <c r="G81" s="4"/>
      <c r="H81" s="4"/>
      <c r="I81" s="4"/>
    </row>
    <row r="82" spans="1:9" x14ac:dyDescent="0.2">
      <c r="A82" s="35"/>
      <c r="F82" s="4"/>
      <c r="G82" s="4"/>
      <c r="H82" s="4"/>
      <c r="I82" s="4"/>
    </row>
    <row r="83" spans="1:9" x14ac:dyDescent="0.2">
      <c r="A83" s="35"/>
      <c r="F83" s="4"/>
      <c r="G83" s="4"/>
      <c r="H83" s="4"/>
      <c r="I83" s="4"/>
    </row>
    <row r="84" spans="1:9" x14ac:dyDescent="0.2">
      <c r="A84" s="35"/>
      <c r="F84" s="4"/>
      <c r="G84" s="4"/>
      <c r="H84" s="4"/>
      <c r="I84" s="4"/>
    </row>
    <row r="85" spans="1:9" x14ac:dyDescent="0.2">
      <c r="A85" s="35"/>
      <c r="F85" s="4"/>
      <c r="G85" s="4"/>
      <c r="H85" s="4"/>
      <c r="I85" s="4"/>
    </row>
    <row r="86" spans="1:9" x14ac:dyDescent="0.2">
      <c r="A86" s="35"/>
      <c r="F86" s="4"/>
      <c r="G86" s="4"/>
      <c r="H86" s="4"/>
      <c r="I86" s="4"/>
    </row>
    <row r="87" spans="1:9" x14ac:dyDescent="0.2">
      <c r="A87" s="35"/>
      <c r="F87" s="4"/>
      <c r="G87" s="4"/>
      <c r="H87" s="4"/>
      <c r="I87" s="4"/>
    </row>
    <row r="88" spans="1:9" x14ac:dyDescent="0.2">
      <c r="A88" s="35"/>
      <c r="F88" s="4"/>
      <c r="G88" s="4"/>
      <c r="H88" s="4"/>
      <c r="I88" s="4"/>
    </row>
    <row r="89" spans="1:9" x14ac:dyDescent="0.2">
      <c r="A89" s="35"/>
      <c r="F89" s="4"/>
      <c r="G89" s="4"/>
      <c r="H89" s="4"/>
      <c r="I89" s="4"/>
    </row>
    <row r="90" spans="1:9" x14ac:dyDescent="0.2">
      <c r="A90" s="35"/>
      <c r="F90" s="4"/>
      <c r="G90" s="4"/>
      <c r="H90" s="4"/>
      <c r="I90" s="4"/>
    </row>
    <row r="91" spans="1:9" x14ac:dyDescent="0.2">
      <c r="A91" s="35"/>
      <c r="F91" s="4"/>
      <c r="G91" s="4"/>
      <c r="H91" s="4"/>
      <c r="I91" s="4"/>
    </row>
    <row r="92" spans="1:9" x14ac:dyDescent="0.2">
      <c r="A92" s="35"/>
      <c r="F92" s="4"/>
      <c r="G92" s="4"/>
      <c r="H92" s="4"/>
      <c r="I92" s="4"/>
    </row>
    <row r="93" spans="1:9" x14ac:dyDescent="0.2">
      <c r="A93" s="35"/>
      <c r="F93" s="4"/>
      <c r="G93" s="4"/>
      <c r="H93" s="4"/>
      <c r="I93" s="4"/>
    </row>
  </sheetData>
  <protectedRanges>
    <protectedRange sqref="J87 J47 J61 J78" name="טווח1_1_1"/>
  </protectedRanges>
  <mergeCells count="29">
    <mergeCell ref="B43:E43"/>
    <mergeCell ref="B37:E37"/>
    <mergeCell ref="B38:E38"/>
    <mergeCell ref="B40:E40"/>
    <mergeCell ref="B41:E41"/>
    <mergeCell ref="B42:E42"/>
    <mergeCell ref="A2:A4"/>
    <mergeCell ref="A1:N1"/>
    <mergeCell ref="N3:N4"/>
    <mergeCell ref="O3:O4"/>
    <mergeCell ref="P3:P4"/>
    <mergeCell ref="D3:D4"/>
    <mergeCell ref="E3:E4"/>
    <mergeCell ref="J3:J4"/>
    <mergeCell ref="B35:E35"/>
    <mergeCell ref="B36:E36"/>
    <mergeCell ref="O1:P1"/>
    <mergeCell ref="H2:H4"/>
    <mergeCell ref="I2:I4"/>
    <mergeCell ref="J2:P2"/>
    <mergeCell ref="B3:C3"/>
    <mergeCell ref="K3:K4"/>
    <mergeCell ref="L3:L4"/>
    <mergeCell ref="M3:M4"/>
    <mergeCell ref="B2:E2"/>
    <mergeCell ref="F2:F4"/>
    <mergeCell ref="G2:G4"/>
    <mergeCell ref="B33:E33"/>
    <mergeCell ref="B34:E34"/>
  </mergeCells>
  <pageMargins left="0.7" right="0.7" top="0.75" bottom="0.75" header="0.3" footer="0.3"/>
  <pageSetup paperSize="9" scale="45" orientation="portrait" r:id="rId1"/>
  <ignoredErrors>
    <ignoredError sqref="G33:H42 A3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showGridLines="0" rightToLeft="1" tabSelected="1" view="pageBreakPreview" zoomScaleNormal="100" zoomScaleSheetLayoutView="100" workbookViewId="0">
      <pane ySplit="4" topLeftCell="A5" activePane="bottomLeft" state="frozen"/>
      <selection pane="bottomLeft" sqref="A1:N1"/>
    </sheetView>
  </sheetViews>
  <sheetFormatPr defaultColWidth="9" defaultRowHeight="14.25" x14ac:dyDescent="0.2"/>
  <cols>
    <col min="1" max="1" width="4.875" style="34" bestFit="1" customWidth="1"/>
    <col min="2" max="2" width="8.375" style="4" bestFit="1" customWidth="1"/>
    <col min="3" max="3" width="12.125" style="4" bestFit="1" customWidth="1"/>
    <col min="4" max="4" width="10" style="4" customWidth="1"/>
    <col min="5" max="5" width="14" style="4" customWidth="1"/>
    <col min="6" max="6" width="6.375" style="10" bestFit="1" customWidth="1"/>
    <col min="7" max="7" width="5.375" style="10" customWidth="1"/>
    <col min="8" max="8" width="7.625" style="10" customWidth="1"/>
    <col min="9" max="9" width="7.75" style="11" bestFit="1" customWidth="1"/>
    <col min="10" max="10" width="10.75" style="4" bestFit="1" customWidth="1"/>
    <col min="11" max="11" width="5.375" style="4" customWidth="1"/>
    <col min="12" max="16" width="6.75" style="4" customWidth="1"/>
    <col min="17" max="16384" width="9" style="4"/>
  </cols>
  <sheetData>
    <row r="1" spans="1:16" ht="27" thickBot="1" x14ac:dyDescent="0.45">
      <c r="A1" s="150" t="s">
        <v>109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2">
        <f>I46</f>
        <v>158605.19999999998</v>
      </c>
      <c r="P1" s="153"/>
    </row>
    <row r="2" spans="1:16" ht="15" customHeight="1" thickTop="1" x14ac:dyDescent="0.25">
      <c r="A2" s="161" t="s">
        <v>0</v>
      </c>
      <c r="B2" s="170" t="s">
        <v>16</v>
      </c>
      <c r="C2" s="171"/>
      <c r="D2" s="171"/>
      <c r="E2" s="171"/>
      <c r="F2" s="172" t="s">
        <v>1</v>
      </c>
      <c r="G2" s="175" t="s">
        <v>2</v>
      </c>
      <c r="H2" s="175" t="s">
        <v>100</v>
      </c>
      <c r="I2" s="154" t="s">
        <v>71</v>
      </c>
      <c r="J2" s="157" t="s">
        <v>99</v>
      </c>
      <c r="K2" s="158"/>
      <c r="L2" s="158"/>
      <c r="M2" s="158"/>
      <c r="N2" s="158"/>
      <c r="O2" s="158"/>
      <c r="P2" s="158"/>
    </row>
    <row r="3" spans="1:16" ht="13.9" customHeight="1" x14ac:dyDescent="0.2">
      <c r="A3" s="162"/>
      <c r="B3" s="168" t="s">
        <v>26</v>
      </c>
      <c r="C3" s="169"/>
      <c r="D3" s="164" t="s">
        <v>17</v>
      </c>
      <c r="E3" s="164" t="s">
        <v>18</v>
      </c>
      <c r="F3" s="173"/>
      <c r="G3" s="176"/>
      <c r="H3" s="176"/>
      <c r="I3" s="155"/>
      <c r="J3" s="166" t="s">
        <v>19</v>
      </c>
      <c r="K3" s="148" t="s">
        <v>20</v>
      </c>
      <c r="L3" s="159" t="s">
        <v>21</v>
      </c>
      <c r="M3" s="148" t="s">
        <v>22</v>
      </c>
      <c r="N3" s="148" t="s">
        <v>23</v>
      </c>
      <c r="O3" s="148" t="s">
        <v>24</v>
      </c>
      <c r="P3" s="159" t="s">
        <v>25</v>
      </c>
    </row>
    <row r="4" spans="1:16" ht="15.75" thickBot="1" x14ac:dyDescent="0.25">
      <c r="A4" s="163"/>
      <c r="B4" s="14" t="s">
        <v>27</v>
      </c>
      <c r="C4" s="72" t="s">
        <v>28</v>
      </c>
      <c r="D4" s="165"/>
      <c r="E4" s="165"/>
      <c r="F4" s="174"/>
      <c r="G4" s="165"/>
      <c r="H4" s="165"/>
      <c r="I4" s="156"/>
      <c r="J4" s="167"/>
      <c r="K4" s="149"/>
      <c r="L4" s="160"/>
      <c r="M4" s="149"/>
      <c r="N4" s="149"/>
      <c r="O4" s="149"/>
      <c r="P4" s="160"/>
    </row>
    <row r="5" spans="1:16" s="3" customFormat="1" ht="21.75" thickTop="1" thickBot="1" x14ac:dyDescent="0.35">
      <c r="A5" s="110">
        <v>1</v>
      </c>
      <c r="B5" s="111" t="s">
        <v>77</v>
      </c>
      <c r="C5" s="111"/>
      <c r="D5" s="111"/>
      <c r="E5" s="111"/>
      <c r="F5" s="79"/>
      <c r="G5" s="79"/>
      <c r="H5" s="79"/>
      <c r="I5" s="13"/>
      <c r="J5" s="111"/>
      <c r="K5" s="111"/>
      <c r="L5" s="111"/>
      <c r="M5" s="111"/>
      <c r="N5" s="111"/>
      <c r="O5" s="111"/>
      <c r="P5" s="111"/>
    </row>
    <row r="6" spans="1:16" s="48" customFormat="1" ht="15" thickTop="1" x14ac:dyDescent="0.2">
      <c r="A6" s="49">
        <v>1.1000000000000001</v>
      </c>
      <c r="B6" s="23" t="s">
        <v>11</v>
      </c>
      <c r="C6" s="76" t="s">
        <v>74</v>
      </c>
      <c r="D6" s="45" t="s">
        <v>35</v>
      </c>
      <c r="E6" s="15" t="s">
        <v>36</v>
      </c>
      <c r="F6" s="81" t="s">
        <v>6</v>
      </c>
      <c r="G6" s="50">
        <f>'נב"מ'!G6+'הגנה''''צ'!G6+'שו"ט'!G6</f>
        <v>1</v>
      </c>
      <c r="H6" s="51">
        <v>300</v>
      </c>
      <c r="I6" s="51">
        <f>H6*G6</f>
        <v>300</v>
      </c>
      <c r="J6" s="52">
        <v>1020152980</v>
      </c>
      <c r="K6" s="15">
        <v>2010</v>
      </c>
      <c r="L6" s="112"/>
      <c r="M6" s="112"/>
      <c r="N6" s="112"/>
      <c r="O6" s="23">
        <v>10</v>
      </c>
      <c r="P6" s="23">
        <v>2</v>
      </c>
    </row>
    <row r="7" spans="1:16" s="48" customFormat="1" x14ac:dyDescent="0.2">
      <c r="A7" s="49">
        <v>1.2</v>
      </c>
      <c r="B7" s="23" t="s">
        <v>12</v>
      </c>
      <c r="C7" s="76" t="s">
        <v>72</v>
      </c>
      <c r="D7" s="45" t="s">
        <v>29</v>
      </c>
      <c r="E7" s="15" t="s">
        <v>30</v>
      </c>
      <c r="F7" s="81" t="s">
        <v>6</v>
      </c>
      <c r="G7" s="50">
        <f>'נב"מ'!G7+'הגנה''''צ'!G7+'שו"ט'!G7</f>
        <v>1</v>
      </c>
      <c r="H7" s="51">
        <v>700</v>
      </c>
      <c r="I7" s="51">
        <f t="shared" ref="I7:I27" si="0">H7*G7</f>
        <v>700</v>
      </c>
      <c r="J7" s="52">
        <v>9804</v>
      </c>
      <c r="K7" s="15">
        <v>1971</v>
      </c>
      <c r="L7" s="23">
        <v>200</v>
      </c>
      <c r="M7" s="23">
        <v>4</v>
      </c>
      <c r="N7" s="23">
        <v>4</v>
      </c>
      <c r="O7" s="23">
        <v>10</v>
      </c>
      <c r="P7" s="23">
        <v>3</v>
      </c>
    </row>
    <row r="8" spans="1:16" s="48" customFormat="1" x14ac:dyDescent="0.2">
      <c r="A8" s="46">
        <v>1.3</v>
      </c>
      <c r="B8" s="17" t="s">
        <v>12</v>
      </c>
      <c r="C8" s="74" t="s">
        <v>73</v>
      </c>
      <c r="D8" s="45" t="s">
        <v>29</v>
      </c>
      <c r="E8" s="16" t="s">
        <v>30</v>
      </c>
      <c r="F8" s="80" t="s">
        <v>6</v>
      </c>
      <c r="G8" s="50">
        <f>'נב"מ'!G8+'הגנה''''צ'!G8+'שו"ט'!G8</f>
        <v>1</v>
      </c>
      <c r="H8" s="47">
        <v>1000</v>
      </c>
      <c r="I8" s="51">
        <f t="shared" si="0"/>
        <v>1000</v>
      </c>
      <c r="J8" s="43">
        <v>9804</v>
      </c>
      <c r="K8" s="16">
        <v>1971</v>
      </c>
      <c r="L8" s="17">
        <v>250</v>
      </c>
      <c r="M8" s="17">
        <v>6</v>
      </c>
      <c r="N8" s="17">
        <v>6</v>
      </c>
      <c r="O8" s="17">
        <v>12</v>
      </c>
      <c r="P8" s="17">
        <v>5.5</v>
      </c>
    </row>
    <row r="9" spans="1:16" s="48" customFormat="1" x14ac:dyDescent="0.2">
      <c r="A9" s="46">
        <v>1.4</v>
      </c>
      <c r="B9" s="22" t="s">
        <v>12</v>
      </c>
      <c r="C9" s="73" t="s">
        <v>72</v>
      </c>
      <c r="D9" s="18" t="s">
        <v>31</v>
      </c>
      <c r="E9" s="19" t="s">
        <v>30</v>
      </c>
      <c r="F9" s="80" t="s">
        <v>6</v>
      </c>
      <c r="G9" s="50">
        <f>'נב"מ'!G9+'הגנה''''צ'!G9+'שו"ט'!G9</f>
        <v>1</v>
      </c>
      <c r="H9" s="47">
        <v>1000</v>
      </c>
      <c r="I9" s="51">
        <f t="shared" si="0"/>
        <v>1000</v>
      </c>
      <c r="J9" s="54">
        <v>332042626</v>
      </c>
      <c r="K9" s="19">
        <v>2020</v>
      </c>
      <c r="L9" s="22">
        <v>300</v>
      </c>
      <c r="M9" s="22">
        <v>4</v>
      </c>
      <c r="N9" s="22">
        <v>4</v>
      </c>
      <c r="O9" s="22">
        <v>10</v>
      </c>
      <c r="P9" s="22">
        <v>5</v>
      </c>
    </row>
    <row r="10" spans="1:16" s="48" customFormat="1" x14ac:dyDescent="0.2">
      <c r="A10" s="46">
        <v>1.5</v>
      </c>
      <c r="B10" s="20" t="s">
        <v>13</v>
      </c>
      <c r="C10" s="73" t="s">
        <v>78</v>
      </c>
      <c r="D10" s="18" t="s">
        <v>32</v>
      </c>
      <c r="E10" s="19" t="s">
        <v>30</v>
      </c>
      <c r="F10" s="80" t="s">
        <v>6</v>
      </c>
      <c r="G10" s="50">
        <f>'נב"מ'!G10+'הגנה''''צ'!G10+'שו"ט'!G10</f>
        <v>1</v>
      </c>
      <c r="H10" s="47">
        <v>1000</v>
      </c>
      <c r="I10" s="51">
        <f t="shared" si="0"/>
        <v>1000</v>
      </c>
      <c r="J10" s="54">
        <v>77641</v>
      </c>
      <c r="K10" s="19">
        <v>2003</v>
      </c>
      <c r="L10" s="20">
        <v>250</v>
      </c>
      <c r="M10" s="20">
        <v>4</v>
      </c>
      <c r="N10" s="20">
        <v>4</v>
      </c>
      <c r="O10" s="20">
        <v>11</v>
      </c>
      <c r="P10" s="20">
        <v>5</v>
      </c>
    </row>
    <row r="11" spans="1:16" s="55" customFormat="1" x14ac:dyDescent="0.2">
      <c r="A11" s="46">
        <v>1.6</v>
      </c>
      <c r="B11" s="17" t="s">
        <v>11</v>
      </c>
      <c r="C11" s="74" t="s">
        <v>34</v>
      </c>
      <c r="D11" s="21" t="s">
        <v>29</v>
      </c>
      <c r="E11" s="16" t="s">
        <v>33</v>
      </c>
      <c r="F11" s="80" t="s">
        <v>6</v>
      </c>
      <c r="G11" s="50">
        <f>'נב"מ'!G11+'הגנה''''צ'!G11+'שו"ט'!G11</f>
        <v>1</v>
      </c>
      <c r="H11" s="47">
        <v>500</v>
      </c>
      <c r="I11" s="51">
        <f t="shared" si="0"/>
        <v>500</v>
      </c>
      <c r="J11" s="43">
        <v>22037</v>
      </c>
      <c r="K11" s="16">
        <v>1972</v>
      </c>
      <c r="L11" s="17">
        <v>160</v>
      </c>
      <c r="M11" s="17"/>
      <c r="N11" s="17"/>
      <c r="O11" s="17">
        <v>12.5</v>
      </c>
      <c r="P11" s="17"/>
    </row>
    <row r="12" spans="1:16" s="48" customFormat="1" x14ac:dyDescent="0.2">
      <c r="A12" s="56">
        <v>1.7</v>
      </c>
      <c r="B12" s="22" t="s">
        <v>11</v>
      </c>
      <c r="C12" s="73" t="s">
        <v>34</v>
      </c>
      <c r="D12" s="18" t="s">
        <v>35</v>
      </c>
      <c r="E12" s="19" t="s">
        <v>36</v>
      </c>
      <c r="F12" s="80" t="s">
        <v>6</v>
      </c>
      <c r="G12" s="50">
        <f>'נב"מ'!G12+'הגנה''''צ'!G12+'שו"ט'!G12</f>
        <v>1</v>
      </c>
      <c r="H12" s="47">
        <v>300</v>
      </c>
      <c r="I12" s="51">
        <f t="shared" si="0"/>
        <v>300</v>
      </c>
      <c r="J12" s="54">
        <v>50846275</v>
      </c>
      <c r="K12" s="19">
        <v>2005</v>
      </c>
      <c r="L12" s="22"/>
      <c r="M12" s="22"/>
      <c r="N12" s="22"/>
      <c r="O12" s="22">
        <v>10</v>
      </c>
      <c r="P12" s="22">
        <v>1.5</v>
      </c>
    </row>
    <row r="13" spans="1:16" s="55" customFormat="1" x14ac:dyDescent="0.2">
      <c r="A13" s="46">
        <v>1.8</v>
      </c>
      <c r="B13" s="25" t="s">
        <v>37</v>
      </c>
      <c r="C13" s="74" t="s">
        <v>38</v>
      </c>
      <c r="D13" s="21" t="s">
        <v>75</v>
      </c>
      <c r="E13" s="16" t="s">
        <v>76</v>
      </c>
      <c r="F13" s="80" t="s">
        <v>6</v>
      </c>
      <c r="G13" s="50">
        <f>'נב"מ'!G13+'הגנה''''צ'!G13+'שו"ט'!G13</f>
        <v>1</v>
      </c>
      <c r="H13" s="47">
        <v>500</v>
      </c>
      <c r="I13" s="51">
        <f t="shared" si="0"/>
        <v>500</v>
      </c>
      <c r="J13" s="43">
        <v>20211037</v>
      </c>
      <c r="K13" s="16">
        <v>2021</v>
      </c>
      <c r="L13" s="26"/>
      <c r="M13" s="26"/>
      <c r="N13" s="26"/>
      <c r="O13" s="26"/>
      <c r="P13" s="26">
        <v>2</v>
      </c>
    </row>
    <row r="14" spans="1:16" s="48" customFormat="1" ht="15" thickBot="1" x14ac:dyDescent="0.25">
      <c r="A14" s="56">
        <v>1.9</v>
      </c>
      <c r="B14" s="22" t="s">
        <v>39</v>
      </c>
      <c r="C14" s="73" t="s">
        <v>38</v>
      </c>
      <c r="D14" s="45" t="s">
        <v>75</v>
      </c>
      <c r="E14" s="15" t="s">
        <v>76</v>
      </c>
      <c r="F14" s="82" t="s">
        <v>6</v>
      </c>
      <c r="G14" s="143">
        <f>'נב"מ'!G14+'הגנה''''צ'!G14+'שו"ט'!G14</f>
        <v>1</v>
      </c>
      <c r="H14" s="58">
        <v>500</v>
      </c>
      <c r="I14" s="135">
        <f t="shared" si="0"/>
        <v>500</v>
      </c>
      <c r="J14" s="43"/>
      <c r="K14" s="16">
        <v>2021</v>
      </c>
      <c r="L14" s="17"/>
      <c r="M14" s="17"/>
      <c r="N14" s="17"/>
      <c r="O14" s="17"/>
      <c r="P14" s="17">
        <v>2</v>
      </c>
    </row>
    <row r="15" spans="1:16" s="48" customFormat="1" x14ac:dyDescent="0.2">
      <c r="A15" s="59">
        <v>1.1000000000000001</v>
      </c>
      <c r="B15" s="30" t="s">
        <v>11</v>
      </c>
      <c r="C15" s="75" t="s">
        <v>42</v>
      </c>
      <c r="D15" s="29" t="s">
        <v>40</v>
      </c>
      <c r="E15" s="28" t="s">
        <v>41</v>
      </c>
      <c r="F15" s="83" t="s">
        <v>6</v>
      </c>
      <c r="G15" s="27">
        <f>'נב"מ'!G15+'הגנה''''צ'!G15+'שו"ט'!G15</f>
        <v>1</v>
      </c>
      <c r="H15" s="60">
        <v>1000</v>
      </c>
      <c r="I15" s="136">
        <f t="shared" si="0"/>
        <v>1000</v>
      </c>
      <c r="J15" s="61">
        <v>78439</v>
      </c>
      <c r="K15" s="28">
        <v>2008</v>
      </c>
      <c r="L15" s="30">
        <v>250</v>
      </c>
      <c r="M15" s="30">
        <v>4</v>
      </c>
      <c r="N15" s="30">
        <v>4</v>
      </c>
      <c r="O15" s="30">
        <v>11</v>
      </c>
      <c r="P15" s="30"/>
    </row>
    <row r="16" spans="1:16" s="48" customFormat="1" x14ac:dyDescent="0.2">
      <c r="A16" s="62">
        <v>1.1100000000000001</v>
      </c>
      <c r="B16" s="23" t="s">
        <v>11</v>
      </c>
      <c r="C16" s="76" t="s">
        <v>45</v>
      </c>
      <c r="D16" s="45" t="s">
        <v>35</v>
      </c>
      <c r="E16" s="15" t="s">
        <v>43</v>
      </c>
      <c r="F16" s="80" t="s">
        <v>6</v>
      </c>
      <c r="G16" s="50">
        <f>'נב"מ'!G16+'הגנה''''צ'!G16+'שו"ט'!G16</f>
        <v>1</v>
      </c>
      <c r="H16" s="47">
        <v>300</v>
      </c>
      <c r="I16" s="137">
        <f t="shared" si="0"/>
        <v>300</v>
      </c>
      <c r="J16" s="52" t="s">
        <v>44</v>
      </c>
      <c r="K16" s="15">
        <v>2013</v>
      </c>
      <c r="L16" s="23">
        <v>24</v>
      </c>
      <c r="M16" s="23">
        <v>3</v>
      </c>
      <c r="N16" s="23">
        <v>3</v>
      </c>
      <c r="O16" s="23">
        <v>8</v>
      </c>
      <c r="P16" s="23"/>
    </row>
    <row r="17" spans="1:16" s="48" customFormat="1" x14ac:dyDescent="0.2">
      <c r="A17" s="62">
        <v>1.1200000000000001</v>
      </c>
      <c r="B17" s="23" t="s">
        <v>11</v>
      </c>
      <c r="C17" s="76" t="s">
        <v>47</v>
      </c>
      <c r="D17" s="45" t="s">
        <v>29</v>
      </c>
      <c r="E17" s="15" t="s">
        <v>46</v>
      </c>
      <c r="F17" s="80" t="s">
        <v>6</v>
      </c>
      <c r="G17" s="50">
        <f>'נב"מ'!G17+'הגנה''''צ'!G17+'שו"ט'!G17</f>
        <v>1</v>
      </c>
      <c r="H17" s="47">
        <v>500</v>
      </c>
      <c r="I17" s="137">
        <f t="shared" si="0"/>
        <v>500</v>
      </c>
      <c r="J17" s="52">
        <v>890674</v>
      </c>
      <c r="K17" s="15">
        <v>1989</v>
      </c>
      <c r="L17" s="23">
        <v>120</v>
      </c>
      <c r="M17" s="23">
        <v>4</v>
      </c>
      <c r="N17" s="23">
        <v>4.2</v>
      </c>
      <c r="O17" s="23">
        <v>8</v>
      </c>
      <c r="P17" s="23"/>
    </row>
    <row r="18" spans="1:16" s="48" customFormat="1" x14ac:dyDescent="0.2">
      <c r="A18" s="62">
        <v>1.1299999999999999</v>
      </c>
      <c r="B18" s="17" t="s">
        <v>11</v>
      </c>
      <c r="C18" s="73" t="s">
        <v>51</v>
      </c>
      <c r="D18" s="21" t="s">
        <v>48</v>
      </c>
      <c r="E18" s="15" t="s">
        <v>49</v>
      </c>
      <c r="F18" s="80" t="s">
        <v>6</v>
      </c>
      <c r="G18" s="50">
        <f>'נב"מ'!G18+'הגנה''''צ'!G18+'שו"ט'!G18</f>
        <v>1</v>
      </c>
      <c r="H18" s="47">
        <v>300</v>
      </c>
      <c r="I18" s="137">
        <f t="shared" si="0"/>
        <v>300</v>
      </c>
      <c r="J18" s="103" t="s">
        <v>50</v>
      </c>
      <c r="K18" s="16">
        <v>2020</v>
      </c>
      <c r="L18" s="17">
        <v>24</v>
      </c>
      <c r="M18" s="17"/>
      <c r="N18" s="17"/>
      <c r="O18" s="17">
        <v>6</v>
      </c>
      <c r="P18" s="17"/>
    </row>
    <row r="19" spans="1:16" s="48" customFormat="1" x14ac:dyDescent="0.2">
      <c r="A19" s="62">
        <v>1.1399999999999999</v>
      </c>
      <c r="B19" s="23" t="s">
        <v>54</v>
      </c>
      <c r="C19" s="74" t="s">
        <v>79</v>
      </c>
      <c r="D19" s="45" t="s">
        <v>52</v>
      </c>
      <c r="E19" s="15" t="s">
        <v>53</v>
      </c>
      <c r="F19" s="80" t="s">
        <v>6</v>
      </c>
      <c r="G19" s="50">
        <f>'נב"מ'!G19+'הגנה''''צ'!G19+'שו"ט'!G19</f>
        <v>1</v>
      </c>
      <c r="H19" s="47">
        <v>500</v>
      </c>
      <c r="I19" s="137">
        <f t="shared" si="0"/>
        <v>500</v>
      </c>
      <c r="J19" s="52">
        <v>16673</v>
      </c>
      <c r="K19" s="15">
        <v>2014</v>
      </c>
      <c r="L19" s="23">
        <v>150</v>
      </c>
      <c r="M19" s="23"/>
      <c r="N19" s="23"/>
      <c r="O19" s="23">
        <v>10</v>
      </c>
      <c r="P19" s="23"/>
    </row>
    <row r="20" spans="1:16" s="48" customFormat="1" ht="15" thickBot="1" x14ac:dyDescent="0.25">
      <c r="A20" s="63">
        <v>1.1499999999999999</v>
      </c>
      <c r="B20" s="22" t="s">
        <v>14</v>
      </c>
      <c r="C20" s="73"/>
      <c r="D20" s="77"/>
      <c r="E20" s="64"/>
      <c r="F20" s="82" t="s">
        <v>6</v>
      </c>
      <c r="G20" s="144">
        <f>'נב"מ'!G20+'הגנה''''צ'!G20+'שו"ט'!G20</f>
        <v>1</v>
      </c>
      <c r="H20" s="58"/>
      <c r="I20" s="138">
        <f t="shared" si="0"/>
        <v>0</v>
      </c>
      <c r="J20" s="104"/>
      <c r="K20" s="64"/>
      <c r="L20" s="64"/>
      <c r="M20" s="22"/>
      <c r="N20" s="22"/>
      <c r="O20" s="64"/>
      <c r="P20" s="22"/>
    </row>
    <row r="21" spans="1:16" s="48" customFormat="1" x14ac:dyDescent="0.2">
      <c r="A21" s="59">
        <v>1.1599999999999999</v>
      </c>
      <c r="B21" s="30" t="s">
        <v>11</v>
      </c>
      <c r="C21" s="75" t="s">
        <v>56</v>
      </c>
      <c r="D21" s="29" t="s">
        <v>29</v>
      </c>
      <c r="E21" s="28" t="s">
        <v>55</v>
      </c>
      <c r="F21" s="83" t="s">
        <v>6</v>
      </c>
      <c r="G21" s="50">
        <f>'נב"מ'!G21+'הגנה''''צ'!G21+'שו"ט'!G21</f>
        <v>1</v>
      </c>
      <c r="H21" s="60">
        <v>1000</v>
      </c>
      <c r="I21" s="51">
        <f t="shared" si="0"/>
        <v>1000</v>
      </c>
      <c r="J21" s="61">
        <v>12858</v>
      </c>
      <c r="K21" s="28">
        <v>2011</v>
      </c>
      <c r="L21" s="36">
        <v>300</v>
      </c>
      <c r="M21" s="30">
        <v>4</v>
      </c>
      <c r="N21" s="30">
        <v>4</v>
      </c>
      <c r="O21" s="36">
        <v>8</v>
      </c>
      <c r="P21" s="36">
        <v>5.5</v>
      </c>
    </row>
    <row r="22" spans="1:16" s="48" customFormat="1" x14ac:dyDescent="0.2">
      <c r="A22" s="62">
        <v>1.17</v>
      </c>
      <c r="B22" s="26" t="s">
        <v>11</v>
      </c>
      <c r="C22" s="74" t="s">
        <v>15</v>
      </c>
      <c r="D22" s="24" t="s">
        <v>57</v>
      </c>
      <c r="E22" s="16" t="s">
        <v>58</v>
      </c>
      <c r="F22" s="80" t="s">
        <v>6</v>
      </c>
      <c r="G22" s="50">
        <f>'נב"מ'!G22+'הגנה''''צ'!G22+'שו"ט'!G22</f>
        <v>1</v>
      </c>
      <c r="H22" s="47">
        <v>1000</v>
      </c>
      <c r="I22" s="51">
        <f t="shared" si="0"/>
        <v>1000</v>
      </c>
      <c r="J22" s="43" t="s">
        <v>59</v>
      </c>
      <c r="K22" s="16">
        <v>2017</v>
      </c>
      <c r="L22" s="26">
        <v>300</v>
      </c>
      <c r="M22" s="26">
        <v>4</v>
      </c>
      <c r="N22" s="26">
        <v>4</v>
      </c>
      <c r="O22" s="26">
        <v>10</v>
      </c>
      <c r="P22" s="26">
        <v>20</v>
      </c>
    </row>
    <row r="23" spans="1:16" s="48" customFormat="1" x14ac:dyDescent="0.2">
      <c r="A23" s="62">
        <v>1.18</v>
      </c>
      <c r="B23" s="26" t="s">
        <v>11</v>
      </c>
      <c r="C23" s="74" t="s">
        <v>15</v>
      </c>
      <c r="D23" s="24" t="s">
        <v>57</v>
      </c>
      <c r="E23" s="16" t="s">
        <v>60</v>
      </c>
      <c r="F23" s="80" t="s">
        <v>6</v>
      </c>
      <c r="G23" s="50">
        <f>'נב"מ'!G23+'הגנה''''צ'!G23+'שו"ט'!G23</f>
        <v>1</v>
      </c>
      <c r="H23" s="47">
        <v>1000</v>
      </c>
      <c r="I23" s="51">
        <f t="shared" si="0"/>
        <v>1000</v>
      </c>
      <c r="J23" s="43" t="s">
        <v>61</v>
      </c>
      <c r="K23" s="16">
        <v>2016</v>
      </c>
      <c r="L23" s="26"/>
      <c r="M23" s="26">
        <v>4</v>
      </c>
      <c r="N23" s="26">
        <v>4</v>
      </c>
      <c r="O23" s="26">
        <v>8</v>
      </c>
      <c r="P23" s="26">
        <v>10</v>
      </c>
    </row>
    <row r="24" spans="1:16" s="48" customFormat="1" x14ac:dyDescent="0.2">
      <c r="A24" s="62">
        <v>1.19</v>
      </c>
      <c r="B24" s="26" t="s">
        <v>11</v>
      </c>
      <c r="C24" s="74" t="s">
        <v>64</v>
      </c>
      <c r="D24" s="21" t="s">
        <v>62</v>
      </c>
      <c r="E24" s="16" t="s">
        <v>63</v>
      </c>
      <c r="F24" s="80" t="s">
        <v>6</v>
      </c>
      <c r="G24" s="50">
        <f>'נב"מ'!G24+'הגנה''''צ'!G24+'שו"ט'!G24</f>
        <v>1</v>
      </c>
      <c r="H24" s="47">
        <v>1200</v>
      </c>
      <c r="I24" s="51">
        <f t="shared" si="0"/>
        <v>1200</v>
      </c>
      <c r="J24" s="43">
        <v>1005499</v>
      </c>
      <c r="K24" s="16">
        <v>2020</v>
      </c>
      <c r="L24" s="26">
        <v>470</v>
      </c>
      <c r="M24" s="26">
        <v>4</v>
      </c>
      <c r="N24" s="26">
        <v>4</v>
      </c>
      <c r="O24" s="26">
        <v>8</v>
      </c>
      <c r="P24" s="26">
        <v>10</v>
      </c>
    </row>
    <row r="25" spans="1:16" s="48" customFormat="1" ht="15" thickBot="1" x14ac:dyDescent="0.25">
      <c r="A25" s="62">
        <v>1.2</v>
      </c>
      <c r="B25" s="20" t="s">
        <v>11</v>
      </c>
      <c r="C25" s="73" t="s">
        <v>64</v>
      </c>
      <c r="D25" s="18" t="s">
        <v>29</v>
      </c>
      <c r="E25" s="19" t="s">
        <v>65</v>
      </c>
      <c r="F25" s="80" t="s">
        <v>6</v>
      </c>
      <c r="G25" s="50">
        <f>'נב"מ'!G25+'הגנה''''צ'!G25+'שו"ט'!G25</f>
        <v>1</v>
      </c>
      <c r="H25" s="47">
        <v>1200</v>
      </c>
      <c r="I25" s="51">
        <f t="shared" si="0"/>
        <v>1200</v>
      </c>
      <c r="J25" s="54">
        <v>103607</v>
      </c>
      <c r="K25" s="19">
        <v>2011</v>
      </c>
      <c r="L25" s="20">
        <v>470</v>
      </c>
      <c r="M25" s="20">
        <v>4</v>
      </c>
      <c r="N25" s="20">
        <v>4</v>
      </c>
      <c r="O25" s="20">
        <v>8</v>
      </c>
      <c r="P25" s="20">
        <v>10</v>
      </c>
    </row>
    <row r="26" spans="1:16" s="48" customFormat="1" x14ac:dyDescent="0.2">
      <c r="A26" s="62">
        <v>1.21</v>
      </c>
      <c r="B26" s="30" t="s">
        <v>11</v>
      </c>
      <c r="C26" s="75" t="s">
        <v>15</v>
      </c>
      <c r="D26" s="27" t="s">
        <v>57</v>
      </c>
      <c r="E26" s="28" t="s">
        <v>66</v>
      </c>
      <c r="F26" s="80" t="s">
        <v>6</v>
      </c>
      <c r="G26" s="50">
        <f>'נב"מ'!G26+'הגנה''''צ'!G26+'שו"ט'!G26</f>
        <v>1</v>
      </c>
      <c r="H26" s="47">
        <v>1000</v>
      </c>
      <c r="I26" s="51">
        <f t="shared" si="0"/>
        <v>1000</v>
      </c>
      <c r="J26" s="61" t="s">
        <v>67</v>
      </c>
      <c r="K26" s="28">
        <v>2018</v>
      </c>
      <c r="L26" s="36">
        <v>250</v>
      </c>
      <c r="M26" s="30">
        <v>4</v>
      </c>
      <c r="N26" s="30">
        <v>4</v>
      </c>
      <c r="O26" s="36"/>
      <c r="P26" s="36"/>
    </row>
    <row r="27" spans="1:16" s="48" customFormat="1" x14ac:dyDescent="0.2">
      <c r="A27" s="62">
        <v>1.22</v>
      </c>
      <c r="B27" s="26" t="s">
        <v>11</v>
      </c>
      <c r="C27" s="74" t="s">
        <v>70</v>
      </c>
      <c r="D27" s="24" t="s">
        <v>57</v>
      </c>
      <c r="E27" s="16" t="s">
        <v>68</v>
      </c>
      <c r="F27" s="80" t="s">
        <v>6</v>
      </c>
      <c r="G27" s="50">
        <f>'נב"מ'!G27+'הגנה''''צ'!G27+'שו"ט'!G27</f>
        <v>1</v>
      </c>
      <c r="H27" s="47">
        <v>1000</v>
      </c>
      <c r="I27" s="51">
        <f t="shared" si="0"/>
        <v>1000</v>
      </c>
      <c r="J27" s="43" t="s">
        <v>69</v>
      </c>
      <c r="K27" s="16">
        <v>2019</v>
      </c>
      <c r="L27" s="17">
        <v>250</v>
      </c>
      <c r="M27" s="26">
        <v>4</v>
      </c>
      <c r="N27" s="26">
        <v>4</v>
      </c>
      <c r="O27" s="17"/>
      <c r="P27" s="17"/>
    </row>
    <row r="28" spans="1:16" ht="15" x14ac:dyDescent="0.25">
      <c r="A28" s="84"/>
      <c r="B28" s="93" t="s">
        <v>5</v>
      </c>
      <c r="C28" s="85"/>
      <c r="D28" s="85"/>
      <c r="E28" s="146"/>
      <c r="F28" s="67"/>
      <c r="G28" s="5"/>
      <c r="H28" s="133"/>
      <c r="I28" s="40">
        <f>SUM(I6:I27)</f>
        <v>15800</v>
      </c>
      <c r="J28" s="106"/>
      <c r="K28" s="90"/>
      <c r="L28" s="93"/>
      <c r="M28" s="90"/>
      <c r="N28" s="90"/>
      <c r="O28" s="90"/>
      <c r="P28" s="85"/>
    </row>
    <row r="29" spans="1:16" ht="15" x14ac:dyDescent="0.25">
      <c r="A29" s="86"/>
      <c r="B29" s="96" t="s">
        <v>9</v>
      </c>
      <c r="C29" s="87"/>
      <c r="D29" s="87"/>
      <c r="E29" s="147"/>
      <c r="F29" s="68" t="s">
        <v>7</v>
      </c>
      <c r="G29" s="97">
        <v>15</v>
      </c>
      <c r="H29" s="78"/>
      <c r="I29" s="141"/>
      <c r="J29" s="107"/>
      <c r="K29" s="91"/>
      <c r="L29" s="94"/>
      <c r="M29" s="91"/>
      <c r="N29" s="91"/>
      <c r="O29" s="91"/>
      <c r="P29" s="87"/>
    </row>
    <row r="30" spans="1:16" ht="15.75" thickBot="1" x14ac:dyDescent="0.3">
      <c r="A30" s="88"/>
      <c r="B30" s="95" t="s">
        <v>8</v>
      </c>
      <c r="C30" s="89"/>
      <c r="D30" s="95"/>
      <c r="E30" s="129"/>
      <c r="F30" s="67"/>
      <c r="G30" s="5"/>
      <c r="H30" s="133"/>
      <c r="I30" s="40">
        <f>I28*(1-(G29/100))</f>
        <v>13430</v>
      </c>
      <c r="J30" s="108"/>
      <c r="K30" s="92"/>
      <c r="L30" s="95"/>
      <c r="M30" s="92"/>
      <c r="N30" s="92"/>
      <c r="O30" s="92"/>
      <c r="P30" s="89"/>
    </row>
    <row r="31" spans="1:16" s="3" customFormat="1" ht="21.75" thickTop="1" thickBot="1" x14ac:dyDescent="0.35">
      <c r="A31" s="110">
        <v>2</v>
      </c>
      <c r="B31" s="111" t="s">
        <v>108</v>
      </c>
      <c r="C31" s="111"/>
      <c r="D31" s="111"/>
      <c r="E31" s="111"/>
      <c r="F31" s="79"/>
      <c r="G31" s="79"/>
      <c r="H31" s="79"/>
      <c r="I31" s="13"/>
      <c r="J31" s="111"/>
      <c r="K31" s="111"/>
      <c r="L31" s="111"/>
      <c r="M31" s="111"/>
      <c r="N31" s="111"/>
      <c r="O31" s="111"/>
      <c r="P31" s="111"/>
    </row>
    <row r="32" spans="1:16" s="9" customFormat="1" ht="17.25" thickTop="1" x14ac:dyDescent="0.2">
      <c r="A32" s="113">
        <v>2.1</v>
      </c>
      <c r="B32" s="115" t="s">
        <v>82</v>
      </c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4"/>
    </row>
    <row r="33" spans="1:16" s="9" customFormat="1" x14ac:dyDescent="0.2">
      <c r="A33" s="31" t="s">
        <v>85</v>
      </c>
      <c r="B33" s="177" t="s">
        <v>83</v>
      </c>
      <c r="C33" s="178"/>
      <c r="D33" s="178"/>
      <c r="E33" s="179"/>
      <c r="F33" s="69" t="s">
        <v>80</v>
      </c>
      <c r="G33" s="145">
        <f>'נב"מ'!G33+'הגנה''''צ'!G33+'שו"ט'!G33</f>
        <v>20</v>
      </c>
      <c r="H33" s="116" t="s">
        <v>101</v>
      </c>
      <c r="I33" s="8">
        <f>H33*G33</f>
        <v>3600</v>
      </c>
      <c r="J33" s="109"/>
      <c r="K33" s="6"/>
      <c r="L33" s="6"/>
      <c r="M33" s="6"/>
      <c r="N33" s="6"/>
      <c r="O33" s="6"/>
      <c r="P33" s="6"/>
    </row>
    <row r="34" spans="1:16" s="9" customFormat="1" x14ac:dyDescent="0.2">
      <c r="A34" s="31" t="s">
        <v>86</v>
      </c>
      <c r="B34" s="177" t="s">
        <v>84</v>
      </c>
      <c r="C34" s="178"/>
      <c r="D34" s="178"/>
      <c r="E34" s="179"/>
      <c r="F34" s="69" t="s">
        <v>80</v>
      </c>
      <c r="G34" s="145">
        <f>'נב"מ'!G34+'הגנה''''צ'!G34+'שו"ט'!G34</f>
        <v>20</v>
      </c>
      <c r="H34" s="116" t="s">
        <v>102</v>
      </c>
      <c r="I34" s="8">
        <f t="shared" ref="I34:I35" si="1">H34*G34</f>
        <v>2400</v>
      </c>
      <c r="J34" s="109"/>
      <c r="K34" s="6"/>
      <c r="L34" s="6"/>
      <c r="M34" s="6"/>
      <c r="N34" s="6"/>
      <c r="O34" s="6"/>
      <c r="P34" s="6"/>
    </row>
    <row r="35" spans="1:16" s="9" customFormat="1" x14ac:dyDescent="0.2">
      <c r="A35" s="31" t="s">
        <v>87</v>
      </c>
      <c r="B35" s="186" t="s">
        <v>81</v>
      </c>
      <c r="C35" s="187"/>
      <c r="D35" s="187"/>
      <c r="E35" s="188"/>
      <c r="F35" s="69" t="s">
        <v>80</v>
      </c>
      <c r="G35" s="145">
        <f>'נב"מ'!G35+'הגנה''''צ'!G35+'שו"ט'!G35</f>
        <v>9</v>
      </c>
      <c r="H35" s="116" t="s">
        <v>103</v>
      </c>
      <c r="I35" s="8">
        <f t="shared" si="1"/>
        <v>1800</v>
      </c>
      <c r="J35" s="109"/>
      <c r="K35" s="6"/>
      <c r="L35" s="6"/>
      <c r="M35" s="6"/>
      <c r="N35" s="6"/>
      <c r="O35" s="6"/>
      <c r="P35" s="6"/>
    </row>
    <row r="36" spans="1:16" s="9" customFormat="1" ht="15" x14ac:dyDescent="0.25">
      <c r="A36" s="31"/>
      <c r="B36" s="180" t="s">
        <v>88</v>
      </c>
      <c r="C36" s="181"/>
      <c r="D36" s="181"/>
      <c r="E36" s="182"/>
      <c r="F36" s="69"/>
      <c r="G36" s="7"/>
      <c r="H36" s="116"/>
      <c r="I36" s="139">
        <f>SUM(I33:I35)</f>
        <v>7800</v>
      </c>
      <c r="J36" s="109"/>
      <c r="K36" s="6"/>
      <c r="L36" s="6"/>
      <c r="M36" s="6"/>
      <c r="N36" s="6"/>
      <c r="O36" s="6"/>
      <c r="P36" s="37"/>
    </row>
    <row r="37" spans="1:16" s="9" customFormat="1" ht="15" x14ac:dyDescent="0.25">
      <c r="A37" s="31"/>
      <c r="B37" s="183" t="s">
        <v>89</v>
      </c>
      <c r="C37" s="184"/>
      <c r="D37" s="184"/>
      <c r="E37" s="185"/>
      <c r="F37" s="69" t="s">
        <v>7</v>
      </c>
      <c r="G37" s="140" t="s">
        <v>106</v>
      </c>
      <c r="H37" s="116"/>
      <c r="I37" s="8"/>
      <c r="J37" s="109"/>
      <c r="K37" s="6"/>
      <c r="L37" s="6"/>
      <c r="M37" s="6"/>
      <c r="N37" s="6"/>
      <c r="O37" s="6"/>
      <c r="P37" s="37"/>
    </row>
    <row r="38" spans="1:16" s="9" customFormat="1" ht="15" x14ac:dyDescent="0.25">
      <c r="A38" s="119"/>
      <c r="B38" s="189" t="s">
        <v>90</v>
      </c>
      <c r="C38" s="190"/>
      <c r="D38" s="190"/>
      <c r="E38" s="191"/>
      <c r="F38" s="120"/>
      <c r="G38" s="121"/>
      <c r="H38" s="134"/>
      <c r="I38" s="40">
        <f>I36*(1-(G37/100))</f>
        <v>6630</v>
      </c>
      <c r="J38" s="122"/>
      <c r="K38" s="123"/>
      <c r="L38" s="123"/>
      <c r="M38" s="123"/>
      <c r="N38" s="123"/>
      <c r="O38" s="123"/>
      <c r="P38" s="131"/>
    </row>
    <row r="39" spans="1:16" s="9" customFormat="1" ht="16.5" x14ac:dyDescent="0.2">
      <c r="A39" s="124" t="s">
        <v>91</v>
      </c>
      <c r="B39" s="125" t="s">
        <v>92</v>
      </c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6"/>
    </row>
    <row r="40" spans="1:16" s="9" customFormat="1" ht="15" x14ac:dyDescent="0.25">
      <c r="A40" s="31" t="s">
        <v>94</v>
      </c>
      <c r="B40" s="177" t="s">
        <v>93</v>
      </c>
      <c r="C40" s="178"/>
      <c r="D40" s="178"/>
      <c r="E40" s="179"/>
      <c r="F40" s="69" t="s">
        <v>6</v>
      </c>
      <c r="G40" s="7" t="s">
        <v>10</v>
      </c>
      <c r="H40" s="8">
        <f>'נב"מ'!H40+'הגנה''''צ'!H40+'שו"ט'!H40</f>
        <v>105000</v>
      </c>
      <c r="I40" s="139">
        <f>H40*G40</f>
        <v>105000</v>
      </c>
      <c r="J40" s="109"/>
      <c r="K40" s="6"/>
      <c r="L40" s="6"/>
      <c r="M40" s="6"/>
      <c r="N40" s="6"/>
      <c r="O40" s="6"/>
      <c r="P40" s="6"/>
    </row>
    <row r="41" spans="1:16" s="9" customFormat="1" ht="15" x14ac:dyDescent="0.25">
      <c r="A41" s="31"/>
      <c r="B41" s="180" t="s">
        <v>95</v>
      </c>
      <c r="C41" s="181"/>
      <c r="D41" s="181"/>
      <c r="E41" s="182"/>
      <c r="F41" s="69"/>
      <c r="G41" s="7"/>
      <c r="H41" s="116"/>
      <c r="I41" s="139">
        <f>SUM(I40)</f>
        <v>105000</v>
      </c>
      <c r="J41" s="109"/>
      <c r="K41" s="6"/>
      <c r="L41" s="6"/>
      <c r="M41" s="6"/>
      <c r="N41" s="6"/>
      <c r="O41" s="6"/>
      <c r="P41" s="6"/>
    </row>
    <row r="42" spans="1:16" s="9" customFormat="1" ht="15" x14ac:dyDescent="0.25">
      <c r="A42" s="31"/>
      <c r="B42" s="183" t="s">
        <v>96</v>
      </c>
      <c r="C42" s="184"/>
      <c r="D42" s="184"/>
      <c r="E42" s="185"/>
      <c r="F42" s="69"/>
      <c r="G42" s="140" t="s">
        <v>104</v>
      </c>
      <c r="H42" s="116"/>
      <c r="I42" s="8"/>
      <c r="J42" s="109"/>
      <c r="K42" s="6"/>
      <c r="L42" s="6"/>
      <c r="M42" s="6"/>
      <c r="N42" s="6"/>
      <c r="O42" s="6"/>
      <c r="P42" s="6"/>
    </row>
    <row r="43" spans="1:16" s="9" customFormat="1" ht="15" x14ac:dyDescent="0.25">
      <c r="A43" s="31"/>
      <c r="B43" s="180" t="s">
        <v>97</v>
      </c>
      <c r="C43" s="181"/>
      <c r="D43" s="181"/>
      <c r="E43" s="182"/>
      <c r="F43" s="69"/>
      <c r="G43" s="7"/>
      <c r="H43" s="116"/>
      <c r="I43" s="40">
        <f>I41*(1+(G42/100))</f>
        <v>115500.00000000001</v>
      </c>
      <c r="J43" s="109"/>
      <c r="K43" s="6"/>
      <c r="L43" s="6"/>
      <c r="M43" s="6"/>
      <c r="N43" s="6"/>
      <c r="O43" s="6"/>
      <c r="P43" s="6"/>
    </row>
    <row r="44" spans="1:16" s="9" customFormat="1" ht="15.75" thickBot="1" x14ac:dyDescent="0.3">
      <c r="A44" s="31"/>
      <c r="B44" s="117" t="s">
        <v>98</v>
      </c>
      <c r="C44" s="118"/>
      <c r="D44" s="118"/>
      <c r="E44" s="118"/>
      <c r="F44" s="69"/>
      <c r="G44" s="7"/>
      <c r="H44" s="116"/>
      <c r="I44" s="142">
        <f>I43+I38</f>
        <v>122130.00000000001</v>
      </c>
      <c r="J44" s="109"/>
      <c r="K44" s="6"/>
      <c r="L44" s="6"/>
      <c r="M44" s="6"/>
      <c r="N44" s="6"/>
      <c r="O44" s="6"/>
      <c r="P44" s="6"/>
    </row>
    <row r="45" spans="1:16" ht="15.75" thickTop="1" x14ac:dyDescent="0.2">
      <c r="A45" s="32"/>
      <c r="B45" s="1"/>
      <c r="C45" s="38"/>
      <c r="D45" s="1" t="s">
        <v>4</v>
      </c>
      <c r="E45" s="1"/>
      <c r="F45" s="70"/>
      <c r="G45" s="1"/>
      <c r="H45" s="44"/>
      <c r="I45" s="41">
        <f>I44+I30</f>
        <v>135560</v>
      </c>
      <c r="J45" s="70"/>
      <c r="K45" s="1"/>
      <c r="L45" s="44"/>
      <c r="M45" s="1"/>
      <c r="N45" s="1"/>
      <c r="O45" s="1"/>
      <c r="P45" s="44"/>
    </row>
    <row r="46" spans="1:16" ht="15.75" thickBot="1" x14ac:dyDescent="0.25">
      <c r="A46" s="33"/>
      <c r="B46" s="2"/>
      <c r="C46" s="39"/>
      <c r="D46" s="2" t="s">
        <v>3</v>
      </c>
      <c r="E46" s="2"/>
      <c r="F46" s="71"/>
      <c r="G46" s="2"/>
      <c r="H46" s="66"/>
      <c r="I46" s="42">
        <f>I45*1.17</f>
        <v>158605.19999999998</v>
      </c>
      <c r="J46" s="71"/>
      <c r="K46" s="2"/>
      <c r="L46" s="66"/>
      <c r="M46" s="2"/>
      <c r="N46" s="2"/>
      <c r="O46" s="2"/>
      <c r="P46" s="66"/>
    </row>
    <row r="47" spans="1:16" ht="15" thickTop="1" x14ac:dyDescent="0.2"/>
    <row r="48" spans="1:16" x14ac:dyDescent="0.2">
      <c r="A48" s="35"/>
      <c r="F48" s="4"/>
      <c r="G48" s="4"/>
      <c r="H48" s="4"/>
      <c r="I48" s="4"/>
    </row>
    <row r="49" spans="1:9" x14ac:dyDescent="0.2">
      <c r="A49" s="35"/>
      <c r="F49" s="4"/>
      <c r="G49" s="4"/>
      <c r="H49" s="4"/>
      <c r="I49" s="4"/>
    </row>
    <row r="50" spans="1:9" x14ac:dyDescent="0.2">
      <c r="A50" s="35"/>
      <c r="F50" s="4"/>
      <c r="G50" s="4"/>
      <c r="H50" s="4"/>
      <c r="I50" s="4"/>
    </row>
    <row r="51" spans="1:9" x14ac:dyDescent="0.2">
      <c r="A51" s="35"/>
      <c r="F51" s="4"/>
      <c r="G51" s="4"/>
      <c r="H51" s="4"/>
      <c r="I51" s="4"/>
    </row>
    <row r="52" spans="1:9" x14ac:dyDescent="0.2">
      <c r="A52" s="35"/>
      <c r="F52" s="4"/>
      <c r="G52" s="4"/>
      <c r="H52" s="4"/>
      <c r="I52" s="4"/>
    </row>
    <row r="53" spans="1:9" x14ac:dyDescent="0.2">
      <c r="A53" s="35"/>
      <c r="F53" s="4"/>
      <c r="G53" s="4"/>
      <c r="H53" s="4"/>
      <c r="I53" s="4"/>
    </row>
    <row r="54" spans="1:9" x14ac:dyDescent="0.2">
      <c r="A54" s="35"/>
      <c r="F54" s="4"/>
      <c r="G54" s="4"/>
      <c r="H54" s="4"/>
      <c r="I54" s="4"/>
    </row>
    <row r="55" spans="1:9" x14ac:dyDescent="0.2">
      <c r="A55" s="35"/>
      <c r="F55" s="4"/>
      <c r="G55" s="4"/>
      <c r="H55" s="4"/>
      <c r="I55" s="4"/>
    </row>
    <row r="56" spans="1:9" x14ac:dyDescent="0.2">
      <c r="A56" s="35"/>
      <c r="F56" s="4"/>
      <c r="G56" s="4"/>
      <c r="H56" s="4"/>
      <c r="I56" s="4"/>
    </row>
    <row r="57" spans="1:9" x14ac:dyDescent="0.2">
      <c r="A57" s="35"/>
      <c r="F57" s="4"/>
      <c r="G57" s="4"/>
      <c r="H57" s="4"/>
      <c r="I57" s="4"/>
    </row>
    <row r="58" spans="1:9" x14ac:dyDescent="0.2">
      <c r="A58" s="35"/>
      <c r="F58" s="4"/>
      <c r="G58" s="4"/>
      <c r="H58" s="4"/>
      <c r="I58" s="4"/>
    </row>
    <row r="59" spans="1:9" x14ac:dyDescent="0.2">
      <c r="A59" s="35"/>
      <c r="F59" s="4"/>
      <c r="G59" s="4"/>
      <c r="H59" s="4"/>
      <c r="I59" s="4"/>
    </row>
    <row r="60" spans="1:9" x14ac:dyDescent="0.2">
      <c r="A60" s="35"/>
      <c r="F60" s="4"/>
      <c r="G60" s="4"/>
      <c r="H60" s="4"/>
      <c r="I60" s="4"/>
    </row>
    <row r="61" spans="1:9" x14ac:dyDescent="0.2">
      <c r="A61" s="35"/>
      <c r="F61" s="4"/>
      <c r="G61" s="4"/>
      <c r="H61" s="4"/>
      <c r="I61" s="4"/>
    </row>
    <row r="62" spans="1:9" x14ac:dyDescent="0.2">
      <c r="A62" s="35"/>
      <c r="F62" s="4"/>
      <c r="G62" s="4"/>
      <c r="H62" s="4"/>
      <c r="I62" s="4"/>
    </row>
    <row r="63" spans="1:9" x14ac:dyDescent="0.2">
      <c r="A63" s="35"/>
      <c r="F63" s="4"/>
      <c r="G63" s="4"/>
      <c r="H63" s="4"/>
      <c r="I63" s="4"/>
    </row>
    <row r="64" spans="1:9" x14ac:dyDescent="0.2">
      <c r="A64" s="35"/>
      <c r="F64" s="4"/>
      <c r="G64" s="4"/>
      <c r="H64" s="4"/>
      <c r="I64" s="4"/>
    </row>
    <row r="65" spans="1:9" x14ac:dyDescent="0.2">
      <c r="A65" s="35"/>
      <c r="F65" s="4"/>
      <c r="G65" s="4"/>
      <c r="H65" s="4"/>
      <c r="I65" s="4"/>
    </row>
    <row r="66" spans="1:9" x14ac:dyDescent="0.2">
      <c r="A66" s="35"/>
      <c r="F66" s="4"/>
      <c r="G66" s="4"/>
      <c r="H66" s="4"/>
      <c r="I66" s="4"/>
    </row>
    <row r="67" spans="1:9" x14ac:dyDescent="0.2">
      <c r="A67" s="35"/>
      <c r="F67" s="4"/>
      <c r="G67" s="4"/>
      <c r="H67" s="4"/>
      <c r="I67" s="4"/>
    </row>
    <row r="68" spans="1:9" x14ac:dyDescent="0.2">
      <c r="A68" s="35"/>
      <c r="F68" s="4"/>
      <c r="G68" s="4"/>
      <c r="H68" s="4"/>
      <c r="I68" s="4"/>
    </row>
    <row r="69" spans="1:9" x14ac:dyDescent="0.2">
      <c r="A69" s="35"/>
      <c r="F69" s="4"/>
      <c r="G69" s="4"/>
      <c r="H69" s="4"/>
      <c r="I69" s="4"/>
    </row>
    <row r="70" spans="1:9" x14ac:dyDescent="0.2">
      <c r="A70" s="35"/>
      <c r="F70" s="4"/>
      <c r="G70" s="4"/>
      <c r="H70" s="4"/>
      <c r="I70" s="4"/>
    </row>
    <row r="71" spans="1:9" x14ac:dyDescent="0.2">
      <c r="A71" s="35"/>
      <c r="F71" s="4"/>
      <c r="G71" s="4"/>
      <c r="H71" s="4"/>
      <c r="I71" s="4"/>
    </row>
    <row r="72" spans="1:9" x14ac:dyDescent="0.2">
      <c r="A72" s="35"/>
      <c r="F72" s="4"/>
      <c r="G72" s="4"/>
      <c r="H72" s="4"/>
      <c r="I72" s="4"/>
    </row>
    <row r="73" spans="1:9" x14ac:dyDescent="0.2">
      <c r="A73" s="35"/>
      <c r="F73" s="4"/>
      <c r="G73" s="4"/>
      <c r="H73" s="4"/>
      <c r="I73" s="4"/>
    </row>
    <row r="74" spans="1:9" x14ac:dyDescent="0.2">
      <c r="A74" s="35"/>
      <c r="F74" s="4"/>
      <c r="G74" s="4"/>
      <c r="H74" s="4"/>
      <c r="I74" s="4"/>
    </row>
    <row r="75" spans="1:9" x14ac:dyDescent="0.2">
      <c r="A75" s="35"/>
      <c r="F75" s="4"/>
      <c r="G75" s="4"/>
      <c r="H75" s="4"/>
      <c r="I75" s="4"/>
    </row>
    <row r="76" spans="1:9" x14ac:dyDescent="0.2">
      <c r="A76" s="35"/>
      <c r="F76" s="4"/>
      <c r="G76" s="4"/>
      <c r="H76" s="4"/>
      <c r="I76" s="4"/>
    </row>
    <row r="77" spans="1:9" x14ac:dyDescent="0.2">
      <c r="A77" s="35"/>
      <c r="F77" s="4"/>
      <c r="G77" s="4"/>
      <c r="H77" s="4"/>
      <c r="I77" s="4"/>
    </row>
    <row r="78" spans="1:9" x14ac:dyDescent="0.2">
      <c r="A78" s="35"/>
      <c r="F78" s="4"/>
      <c r="G78" s="4"/>
      <c r="H78" s="4"/>
      <c r="I78" s="4"/>
    </row>
    <row r="79" spans="1:9" x14ac:dyDescent="0.2">
      <c r="A79" s="35"/>
      <c r="F79" s="4"/>
      <c r="G79" s="4"/>
      <c r="H79" s="4"/>
      <c r="I79" s="4"/>
    </row>
    <row r="80" spans="1:9" x14ac:dyDescent="0.2">
      <c r="A80" s="35"/>
      <c r="F80" s="4"/>
      <c r="G80" s="4"/>
      <c r="H80" s="4"/>
      <c r="I80" s="4"/>
    </row>
    <row r="81" spans="1:9" x14ac:dyDescent="0.2">
      <c r="A81" s="35"/>
      <c r="F81" s="4"/>
      <c r="G81" s="4"/>
      <c r="H81" s="4"/>
      <c r="I81" s="4"/>
    </row>
    <row r="82" spans="1:9" x14ac:dyDescent="0.2">
      <c r="A82" s="35"/>
      <c r="F82" s="4"/>
      <c r="G82" s="4"/>
      <c r="H82" s="4"/>
      <c r="I82" s="4"/>
    </row>
    <row r="83" spans="1:9" x14ac:dyDescent="0.2">
      <c r="A83" s="35"/>
      <c r="F83" s="4"/>
      <c r="G83" s="4"/>
      <c r="H83" s="4"/>
      <c r="I83" s="4"/>
    </row>
    <row r="84" spans="1:9" x14ac:dyDescent="0.2">
      <c r="A84" s="35"/>
      <c r="F84" s="4"/>
      <c r="G84" s="4"/>
      <c r="H84" s="4"/>
      <c r="I84" s="4"/>
    </row>
    <row r="85" spans="1:9" x14ac:dyDescent="0.2">
      <c r="A85" s="35"/>
      <c r="F85" s="4"/>
      <c r="G85" s="4"/>
      <c r="H85" s="4"/>
      <c r="I85" s="4"/>
    </row>
    <row r="86" spans="1:9" x14ac:dyDescent="0.2">
      <c r="A86" s="35"/>
      <c r="F86" s="4"/>
      <c r="G86" s="4"/>
      <c r="H86" s="4"/>
      <c r="I86" s="4"/>
    </row>
    <row r="87" spans="1:9" x14ac:dyDescent="0.2">
      <c r="A87" s="35"/>
      <c r="F87" s="4"/>
      <c r="G87" s="4"/>
      <c r="H87" s="4"/>
      <c r="I87" s="4"/>
    </row>
    <row r="88" spans="1:9" x14ac:dyDescent="0.2">
      <c r="A88" s="35"/>
      <c r="F88" s="4"/>
      <c r="G88" s="4"/>
      <c r="H88" s="4"/>
      <c r="I88" s="4"/>
    </row>
    <row r="89" spans="1:9" x14ac:dyDescent="0.2">
      <c r="A89" s="35"/>
      <c r="F89" s="4"/>
      <c r="G89" s="4"/>
      <c r="H89" s="4"/>
      <c r="I89" s="4"/>
    </row>
    <row r="90" spans="1:9" x14ac:dyDescent="0.2">
      <c r="A90" s="35"/>
      <c r="F90" s="4"/>
      <c r="G90" s="4"/>
      <c r="H90" s="4"/>
      <c r="I90" s="4"/>
    </row>
    <row r="91" spans="1:9" x14ac:dyDescent="0.2">
      <c r="A91" s="35"/>
      <c r="F91" s="4"/>
      <c r="G91" s="4"/>
      <c r="H91" s="4"/>
      <c r="I91" s="4"/>
    </row>
    <row r="92" spans="1:9" x14ac:dyDescent="0.2">
      <c r="A92" s="35"/>
      <c r="F92" s="4"/>
      <c r="G92" s="4"/>
      <c r="H92" s="4"/>
      <c r="I92" s="4"/>
    </row>
    <row r="93" spans="1:9" x14ac:dyDescent="0.2">
      <c r="A93" s="35"/>
      <c r="F93" s="4"/>
      <c r="G93" s="4"/>
      <c r="H93" s="4"/>
      <c r="I93" s="4"/>
    </row>
  </sheetData>
  <protectedRanges>
    <protectedRange sqref="J87 J47 J61 J78" name="טווח1"/>
  </protectedRanges>
  <mergeCells count="29">
    <mergeCell ref="B42:E42"/>
    <mergeCell ref="B43:E43"/>
    <mergeCell ref="H2:H4"/>
    <mergeCell ref="P3:P4"/>
    <mergeCell ref="O1:P1"/>
    <mergeCell ref="A1:N1"/>
    <mergeCell ref="J2:P2"/>
    <mergeCell ref="B33:E33"/>
    <mergeCell ref="K3:K4"/>
    <mergeCell ref="L3:L4"/>
    <mergeCell ref="M3:M4"/>
    <mergeCell ref="N3:N4"/>
    <mergeCell ref="O3:O4"/>
    <mergeCell ref="D3:D4"/>
    <mergeCell ref="E3:E4"/>
    <mergeCell ref="B3:C3"/>
    <mergeCell ref="B2:E2"/>
    <mergeCell ref="J3:J4"/>
    <mergeCell ref="A2:A4"/>
    <mergeCell ref="F2:F4"/>
    <mergeCell ref="G2:G4"/>
    <mergeCell ref="I2:I4"/>
    <mergeCell ref="B40:E40"/>
    <mergeCell ref="B41:E41"/>
    <mergeCell ref="B34:E34"/>
    <mergeCell ref="B35:E35"/>
    <mergeCell ref="B36:E36"/>
    <mergeCell ref="B37:E37"/>
    <mergeCell ref="B38:E38"/>
  </mergeCells>
  <pageMargins left="0.15748031496062992" right="0.37" top="0.23622047244094491" bottom="0.23622047244094491" header="0.15748031496062992" footer="0.15748031496062992"/>
  <pageSetup paperSize="9" scale="49" orientation="portrait" r:id="rId1"/>
  <ignoredErrors>
    <ignoredError sqref="A39 J18 H33:H35 G37:G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5</vt:i4>
      </vt:variant>
      <vt:variant>
        <vt:lpstr>טווחים בעלי שם</vt:lpstr>
      </vt:variant>
      <vt:variant>
        <vt:i4>7</vt:i4>
      </vt:variant>
    </vt:vector>
  </HeadingPairs>
  <TitlesOfParts>
    <vt:vector size="12" baseType="lpstr">
      <vt:lpstr>פורמט</vt:lpstr>
      <vt:lpstr>נב"מ</vt:lpstr>
      <vt:lpstr>הגנה''צ</vt:lpstr>
      <vt:lpstr>שו"ט</vt:lpstr>
      <vt:lpstr>סה"כ</vt:lpstr>
      <vt:lpstr>'הגנה''''צ'!WPrint_Area_W</vt:lpstr>
      <vt:lpstr>'נב"מ'!WPrint_Area_W</vt:lpstr>
      <vt:lpstr>'סה"כ'!WPrint_Area_W</vt:lpstr>
      <vt:lpstr>פורמט!WPrint_Area_W</vt:lpstr>
      <vt:lpstr>'שו"ט'!WPrint_Area_W</vt:lpstr>
      <vt:lpstr>'סה"כ'!WPrint_TitlesW</vt:lpstr>
      <vt:lpstr>פורמט!WPrint_TitlesW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משה חליאוה [Moshe Haliva]</cp:lastModifiedBy>
  <cp:lastPrinted>2014-11-23T07:47:59Z</cp:lastPrinted>
  <dcterms:created xsi:type="dcterms:W3CDTF">2011-08-09T09:09:39Z</dcterms:created>
  <dcterms:modified xsi:type="dcterms:W3CDTF">2023-02-28T07:52:12Z</dcterms:modified>
</cp:coreProperties>
</file>